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threadedComments/threadedComment2.xml" ContentType="application/vnd.ms-excel.threaded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tables/table2.xml" ContentType="application/vnd.openxmlformats-officedocument.spreadsheetml.table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threadedComments/threadedComment3.xml" ContentType="application/vnd.ms-excel.threaded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tables/table3.xml" ContentType="application/vnd.openxmlformats-officedocument.spreadsheetml.table+xml"/>
  <Override PartName="/xl/comments7.xml" ContentType="application/vnd.openxmlformats-officedocument.spreadsheetml.comments+xml"/>
  <Override PartName="/xl/threadedComments/threadedComment4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LendiS\Downloads\"/>
    </mc:Choice>
  </mc:AlternateContent>
  <xr:revisionPtr revIDLastSave="0" documentId="8_{8142C2F1-48E3-4DC8-8845-1B376BF4DDF8}" xr6:coauthVersionLast="45" xr6:coauthVersionMax="45" xr10:uidLastSave="{00000000-0000-0000-0000-000000000000}"/>
  <bookViews>
    <workbookView xWindow="-120" yWindow="-120" windowWidth="29040" windowHeight="15840" tabRatio="929" activeTab="1" xr2:uid="{00000000-000D-0000-FFFF-FFFF00000000}"/>
  </bookViews>
  <sheets>
    <sheet name="Aantallen" sheetId="34" r:id="rId1"/>
    <sheet name="FL GROOT" sheetId="56" r:id="rId2"/>
    <sheet name="FL KLEIN" sheetId="55" r:id="rId3"/>
    <sheet name="P floret" sheetId="54" r:id="rId4"/>
    <sheet name="SA GROOT" sheetId="51" r:id="rId5"/>
    <sheet name="SA KLEIN" sheetId="52" r:id="rId6"/>
    <sheet name="P sabel" sheetId="53" r:id="rId7"/>
    <sheet name="DE GROOT" sheetId="45" r:id="rId8"/>
    <sheet name="DE KLEIN" sheetId="46" r:id="rId9"/>
    <sheet name="P degen" sheetId="48" r:id="rId10"/>
    <sheet name="scheidsrechters" sheetId="41" r:id="rId11"/>
    <sheet name="volgorde partij" sheetId="23" r:id="rId12"/>
    <sheet name="loper van 14" sheetId="25" r:id="rId13"/>
  </sheets>
  <externalReferences>
    <externalReference r:id="rId14"/>
    <externalReference r:id="rId15"/>
    <externalReference r:id="rId16"/>
  </externalReferences>
  <definedNames>
    <definedName name="_xlnm._FilterDatabase" localSheetId="7" hidden="1">'DE GROOT'!$A$1:$BD$125</definedName>
    <definedName name="_xlnm._FilterDatabase" localSheetId="8" hidden="1">'DE KLEIN'!$A$1:$BN$125</definedName>
    <definedName name="_xlnm._FilterDatabase" localSheetId="1" hidden="1">'FL GROOT'!$A$1:$BF$124</definedName>
    <definedName name="_xlnm._FilterDatabase" localSheetId="2" hidden="1">'FL KLEIN'!$A$1:$BE$124</definedName>
    <definedName name="_xlnm._FilterDatabase" localSheetId="9" hidden="1">'P degen'!$X$13:$X$14</definedName>
    <definedName name="_xlnm._FilterDatabase" localSheetId="3" hidden="1">'P floret'!$X$13:$X$14</definedName>
    <definedName name="_xlnm._FilterDatabase" localSheetId="6" hidden="1">'P sabel'!$X$13:$X$14</definedName>
    <definedName name="_xlnm._FilterDatabase" localSheetId="4" hidden="1">'SA GROOT'!$A$1:$BE$128</definedName>
    <definedName name="_xlnm._FilterDatabase" localSheetId="5">'SA KLEIN'!$A$1:$BO$126</definedName>
    <definedName name="_xlnm._FilterDatabase" localSheetId="10" hidden="1">scheidsrechters!$A$1:$U$157</definedName>
    <definedName name="_xlnm.Print_Area" localSheetId="12">'loper van 14'!$A$3:$T$38</definedName>
    <definedName name="_xlnm.Print_Area" localSheetId="9">'P degen'!$A$61:$V$84</definedName>
    <definedName name="_xlnm.Print_Area" localSheetId="3">'P floret'!$A$37:$V$60</definedName>
    <definedName name="_xlnm.Print_Area" localSheetId="6">'P sabel'!$A$12:$V$35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" i="56" l="1"/>
  <c r="B70" i="56"/>
  <c r="J70" i="56"/>
  <c r="P70" i="56"/>
  <c r="T70" i="56"/>
  <c r="X70" i="56"/>
  <c r="AB70" i="56"/>
  <c r="AF70" i="56"/>
  <c r="AJ70" i="56"/>
  <c r="AO70" i="56"/>
  <c r="AS70" i="56"/>
  <c r="AW70" i="56"/>
  <c r="BA70" i="56"/>
  <c r="B49" i="56"/>
  <c r="J49" i="56"/>
  <c r="P49" i="56"/>
  <c r="T49" i="56"/>
  <c r="X49" i="56"/>
  <c r="AB49" i="56"/>
  <c r="AF49" i="56"/>
  <c r="AJ49" i="56"/>
  <c r="AO49" i="56"/>
  <c r="AS49" i="56"/>
  <c r="AW49" i="56"/>
  <c r="BA49" i="56"/>
  <c r="B18" i="56"/>
  <c r="J18" i="56"/>
  <c r="P18" i="56"/>
  <c r="T18" i="56"/>
  <c r="X18" i="56"/>
  <c r="AB18" i="56"/>
  <c r="AF18" i="56"/>
  <c r="AJ18" i="56"/>
  <c r="AO18" i="56"/>
  <c r="AS18" i="56"/>
  <c r="AW18" i="56"/>
  <c r="BA18" i="56"/>
  <c r="B51" i="56"/>
  <c r="J51" i="56"/>
  <c r="P51" i="56"/>
  <c r="T51" i="56"/>
  <c r="X51" i="56"/>
  <c r="AB51" i="56"/>
  <c r="AF51" i="56"/>
  <c r="AJ51" i="56"/>
  <c r="AO51" i="56"/>
  <c r="AS51" i="56"/>
  <c r="AW51" i="56"/>
  <c r="BA51" i="56"/>
  <c r="B29" i="56"/>
  <c r="J29" i="56"/>
  <c r="P29" i="56"/>
  <c r="T29" i="56"/>
  <c r="X29" i="56"/>
  <c r="AB29" i="56"/>
  <c r="AF29" i="56"/>
  <c r="AJ29" i="56"/>
  <c r="AO29" i="56"/>
  <c r="AS29" i="56"/>
  <c r="AW29" i="56"/>
  <c r="BA29" i="56"/>
  <c r="B77" i="56"/>
  <c r="J77" i="56"/>
  <c r="P77" i="56"/>
  <c r="T77" i="56"/>
  <c r="X77" i="56"/>
  <c r="AB77" i="56"/>
  <c r="AF77" i="56"/>
  <c r="AJ77" i="56"/>
  <c r="AO77" i="56"/>
  <c r="AS77" i="56"/>
  <c r="AW77" i="56"/>
  <c r="BA77" i="56"/>
  <c r="B69" i="56"/>
  <c r="J69" i="56"/>
  <c r="P69" i="56"/>
  <c r="T69" i="56"/>
  <c r="X69" i="56"/>
  <c r="AB69" i="56"/>
  <c r="AF69" i="56"/>
  <c r="AJ69" i="56"/>
  <c r="AO69" i="56"/>
  <c r="AS69" i="56"/>
  <c r="AW69" i="56"/>
  <c r="BA69" i="56"/>
  <c r="B35" i="56"/>
  <c r="J35" i="56"/>
  <c r="P35" i="56"/>
  <c r="T35" i="56"/>
  <c r="X35" i="56"/>
  <c r="AB35" i="56"/>
  <c r="AF35" i="56"/>
  <c r="AJ35" i="56"/>
  <c r="AO35" i="56"/>
  <c r="AS35" i="56"/>
  <c r="AW35" i="56"/>
  <c r="BA35" i="56"/>
  <c r="B43" i="56"/>
  <c r="J43" i="56"/>
  <c r="P43" i="56"/>
  <c r="T43" i="56"/>
  <c r="X43" i="56"/>
  <c r="AB43" i="56"/>
  <c r="AF43" i="56"/>
  <c r="AJ43" i="56"/>
  <c r="AO43" i="56"/>
  <c r="AS43" i="56"/>
  <c r="AW43" i="56"/>
  <c r="BA43" i="56"/>
  <c r="B30" i="56"/>
  <c r="J30" i="56"/>
  <c r="P30" i="56"/>
  <c r="T30" i="56"/>
  <c r="X30" i="56"/>
  <c r="AB30" i="56"/>
  <c r="AF30" i="56"/>
  <c r="AJ30" i="56"/>
  <c r="AO30" i="56"/>
  <c r="AS30" i="56"/>
  <c r="AW30" i="56"/>
  <c r="BA30" i="56"/>
  <c r="B40" i="56"/>
  <c r="J40" i="56"/>
  <c r="P40" i="56"/>
  <c r="T40" i="56"/>
  <c r="X40" i="56"/>
  <c r="AB40" i="56"/>
  <c r="AF40" i="56"/>
  <c r="AJ40" i="56"/>
  <c r="AO40" i="56"/>
  <c r="AS40" i="56"/>
  <c r="AW40" i="56"/>
  <c r="BA40" i="56"/>
  <c r="B27" i="56"/>
  <c r="J27" i="56"/>
  <c r="P27" i="56"/>
  <c r="T27" i="56"/>
  <c r="X27" i="56"/>
  <c r="AB27" i="56"/>
  <c r="AF27" i="56"/>
  <c r="AJ27" i="56"/>
  <c r="AO27" i="56"/>
  <c r="AS27" i="56"/>
  <c r="AW27" i="56"/>
  <c r="BA27" i="56"/>
  <c r="B71" i="56"/>
  <c r="J71" i="56"/>
  <c r="P71" i="56"/>
  <c r="T71" i="56"/>
  <c r="X71" i="56"/>
  <c r="AB71" i="56"/>
  <c r="AF71" i="56"/>
  <c r="AJ71" i="56"/>
  <c r="AO71" i="56"/>
  <c r="AS71" i="56"/>
  <c r="AW71" i="56"/>
  <c r="BA71" i="56"/>
  <c r="B52" i="56"/>
  <c r="J52" i="56"/>
  <c r="P52" i="56"/>
  <c r="T52" i="56"/>
  <c r="X52" i="56"/>
  <c r="AB52" i="56"/>
  <c r="AF52" i="56"/>
  <c r="AJ52" i="56"/>
  <c r="AO52" i="56"/>
  <c r="AS52" i="56"/>
  <c r="AW52" i="56"/>
  <c r="BA52" i="56"/>
  <c r="B78" i="56"/>
  <c r="J78" i="56"/>
  <c r="P78" i="56"/>
  <c r="T78" i="56"/>
  <c r="X78" i="56"/>
  <c r="AB78" i="56"/>
  <c r="AF78" i="56"/>
  <c r="AJ78" i="56"/>
  <c r="AO78" i="56"/>
  <c r="AS78" i="56"/>
  <c r="AW78" i="56"/>
  <c r="BA78" i="56"/>
  <c r="B20" i="56"/>
  <c r="J20" i="56"/>
  <c r="P20" i="56"/>
  <c r="T20" i="56"/>
  <c r="X20" i="56"/>
  <c r="AB20" i="56"/>
  <c r="AF20" i="56"/>
  <c r="AJ20" i="56"/>
  <c r="AO20" i="56"/>
  <c r="AS20" i="56"/>
  <c r="AW20" i="56"/>
  <c r="BA20" i="56"/>
  <c r="B56" i="56"/>
  <c r="J56" i="56"/>
  <c r="P56" i="56"/>
  <c r="T56" i="56"/>
  <c r="X56" i="56"/>
  <c r="AB56" i="56"/>
  <c r="AF56" i="56"/>
  <c r="AJ56" i="56"/>
  <c r="AO56" i="56"/>
  <c r="AS56" i="56"/>
  <c r="AW56" i="56"/>
  <c r="BA56" i="56"/>
  <c r="B9" i="56"/>
  <c r="J9" i="56"/>
  <c r="P9" i="56"/>
  <c r="T9" i="56"/>
  <c r="X9" i="56"/>
  <c r="AB9" i="56"/>
  <c r="AF9" i="56"/>
  <c r="AJ9" i="56"/>
  <c r="AO9" i="56"/>
  <c r="AS9" i="56"/>
  <c r="AW9" i="56"/>
  <c r="BA9" i="56"/>
  <c r="B62" i="56"/>
  <c r="J62" i="56"/>
  <c r="P62" i="56"/>
  <c r="T62" i="56"/>
  <c r="X62" i="56"/>
  <c r="AB62" i="56"/>
  <c r="AF62" i="56"/>
  <c r="AJ62" i="56"/>
  <c r="AO62" i="56"/>
  <c r="AS62" i="56"/>
  <c r="AW62" i="56"/>
  <c r="BA62" i="56"/>
  <c r="B53" i="56"/>
  <c r="J53" i="56"/>
  <c r="P53" i="56"/>
  <c r="T53" i="56"/>
  <c r="X53" i="56"/>
  <c r="AB53" i="56"/>
  <c r="AF53" i="56"/>
  <c r="AJ53" i="56"/>
  <c r="AO53" i="56"/>
  <c r="AS53" i="56"/>
  <c r="AW53" i="56"/>
  <c r="BA53" i="56"/>
  <c r="B65" i="56"/>
  <c r="J65" i="56"/>
  <c r="P65" i="56"/>
  <c r="T65" i="56"/>
  <c r="X65" i="56"/>
  <c r="AB65" i="56"/>
  <c r="AF65" i="56"/>
  <c r="AJ65" i="56"/>
  <c r="AO65" i="56"/>
  <c r="AS65" i="56"/>
  <c r="AW65" i="56"/>
  <c r="BA65" i="56"/>
  <c r="B79" i="56"/>
  <c r="J79" i="56"/>
  <c r="P79" i="56"/>
  <c r="T79" i="56"/>
  <c r="X79" i="56"/>
  <c r="AB79" i="56"/>
  <c r="AF79" i="56"/>
  <c r="AJ79" i="56"/>
  <c r="AO79" i="56"/>
  <c r="AS79" i="56"/>
  <c r="AW79" i="56"/>
  <c r="BA79" i="56"/>
  <c r="B12" i="56"/>
  <c r="J12" i="56"/>
  <c r="P12" i="56"/>
  <c r="T12" i="56"/>
  <c r="X12" i="56"/>
  <c r="AB12" i="56"/>
  <c r="AF12" i="56"/>
  <c r="AJ12" i="56"/>
  <c r="AO12" i="56"/>
  <c r="AS12" i="56"/>
  <c r="AW12" i="56"/>
  <c r="BA12" i="56"/>
  <c r="B25" i="56"/>
  <c r="J25" i="56"/>
  <c r="P25" i="56"/>
  <c r="T25" i="56"/>
  <c r="X25" i="56"/>
  <c r="AB25" i="56"/>
  <c r="AF25" i="56"/>
  <c r="AJ25" i="56"/>
  <c r="AO25" i="56"/>
  <c r="AS25" i="56"/>
  <c r="AW25" i="56"/>
  <c r="BA25" i="56"/>
  <c r="B21" i="56"/>
  <c r="J21" i="56"/>
  <c r="P21" i="56"/>
  <c r="T21" i="56"/>
  <c r="X21" i="56"/>
  <c r="AB21" i="56"/>
  <c r="AF21" i="56"/>
  <c r="AJ21" i="56"/>
  <c r="AO21" i="56"/>
  <c r="AS21" i="56"/>
  <c r="AW21" i="56"/>
  <c r="BA21" i="56"/>
  <c r="B59" i="56"/>
  <c r="J59" i="56"/>
  <c r="P59" i="56"/>
  <c r="T59" i="56"/>
  <c r="X59" i="56"/>
  <c r="AB59" i="56"/>
  <c r="AF59" i="56"/>
  <c r="AJ59" i="56"/>
  <c r="AO59" i="56"/>
  <c r="AS59" i="56"/>
  <c r="AW59" i="56"/>
  <c r="BA59" i="56"/>
  <c r="B8" i="56"/>
  <c r="J8" i="56"/>
  <c r="P8" i="56"/>
  <c r="T8" i="56"/>
  <c r="X8" i="56"/>
  <c r="AB8" i="56"/>
  <c r="AF8" i="56"/>
  <c r="AJ8" i="56"/>
  <c r="AO8" i="56"/>
  <c r="AS8" i="56"/>
  <c r="AW8" i="56"/>
  <c r="BA8" i="56"/>
  <c r="B39" i="56"/>
  <c r="J39" i="56"/>
  <c r="P39" i="56"/>
  <c r="T39" i="56"/>
  <c r="X39" i="56"/>
  <c r="AB39" i="56"/>
  <c r="AF39" i="56"/>
  <c r="AJ39" i="56"/>
  <c r="AO39" i="56"/>
  <c r="AS39" i="56"/>
  <c r="AW39" i="56"/>
  <c r="BA39" i="56"/>
  <c r="B15" i="56"/>
  <c r="J15" i="56"/>
  <c r="P15" i="56"/>
  <c r="T15" i="56"/>
  <c r="X15" i="56"/>
  <c r="AB15" i="56"/>
  <c r="AF15" i="56"/>
  <c r="AJ15" i="56"/>
  <c r="AO15" i="56"/>
  <c r="AS15" i="56"/>
  <c r="AW15" i="56"/>
  <c r="BA15" i="56"/>
  <c r="B22" i="56"/>
  <c r="J22" i="56"/>
  <c r="P22" i="56"/>
  <c r="T22" i="56"/>
  <c r="X22" i="56"/>
  <c r="AB22" i="56"/>
  <c r="AF22" i="56"/>
  <c r="AJ22" i="56"/>
  <c r="AO22" i="56"/>
  <c r="AS22" i="56"/>
  <c r="AW22" i="56"/>
  <c r="BA22" i="56"/>
  <c r="B5" i="56"/>
  <c r="J5" i="56"/>
  <c r="P5" i="56"/>
  <c r="T5" i="56"/>
  <c r="X5" i="56"/>
  <c r="AB5" i="56"/>
  <c r="AF5" i="56"/>
  <c r="AJ5" i="56"/>
  <c r="AO5" i="56"/>
  <c r="AS5" i="56"/>
  <c r="AW5" i="56"/>
  <c r="BA5" i="56"/>
  <c r="B33" i="56"/>
  <c r="J33" i="56"/>
  <c r="P33" i="56"/>
  <c r="T33" i="56"/>
  <c r="X33" i="56"/>
  <c r="AB33" i="56"/>
  <c r="AF33" i="56"/>
  <c r="AJ33" i="56"/>
  <c r="AO33" i="56"/>
  <c r="AS33" i="56"/>
  <c r="AW33" i="56"/>
  <c r="BA33" i="56"/>
  <c r="B44" i="56"/>
  <c r="J44" i="56"/>
  <c r="P44" i="56"/>
  <c r="T44" i="56"/>
  <c r="X44" i="56"/>
  <c r="AB44" i="56"/>
  <c r="AF44" i="56"/>
  <c r="AJ44" i="56"/>
  <c r="AO44" i="56"/>
  <c r="AS44" i="56"/>
  <c r="AW44" i="56"/>
  <c r="BA44" i="56"/>
  <c r="B42" i="56"/>
  <c r="J42" i="56"/>
  <c r="P42" i="56"/>
  <c r="T42" i="56"/>
  <c r="X42" i="56"/>
  <c r="AB42" i="56"/>
  <c r="AF42" i="56"/>
  <c r="AJ42" i="56"/>
  <c r="AO42" i="56"/>
  <c r="AS42" i="56"/>
  <c r="AW42" i="56"/>
  <c r="BA42" i="56"/>
  <c r="B72" i="56"/>
  <c r="J72" i="56"/>
  <c r="P72" i="56"/>
  <c r="T72" i="56"/>
  <c r="X72" i="56"/>
  <c r="AB72" i="56"/>
  <c r="AF72" i="56"/>
  <c r="AJ72" i="56"/>
  <c r="AO72" i="56"/>
  <c r="AS72" i="56"/>
  <c r="AW72" i="56"/>
  <c r="BA72" i="56"/>
  <c r="B67" i="56"/>
  <c r="J67" i="56"/>
  <c r="P67" i="56"/>
  <c r="T67" i="56"/>
  <c r="X67" i="56"/>
  <c r="AB67" i="56"/>
  <c r="AF67" i="56"/>
  <c r="AJ67" i="56"/>
  <c r="AO67" i="56"/>
  <c r="AS67" i="56"/>
  <c r="AW67" i="56"/>
  <c r="BA67" i="56"/>
  <c r="B74" i="56"/>
  <c r="J74" i="56"/>
  <c r="P74" i="56"/>
  <c r="T74" i="56"/>
  <c r="X74" i="56"/>
  <c r="AB74" i="56"/>
  <c r="AF74" i="56"/>
  <c r="AJ74" i="56"/>
  <c r="AO74" i="56"/>
  <c r="AS74" i="56"/>
  <c r="AW74" i="56"/>
  <c r="BA74" i="56"/>
  <c r="B7" i="56"/>
  <c r="J7" i="56"/>
  <c r="P7" i="56"/>
  <c r="T7" i="56"/>
  <c r="X7" i="56"/>
  <c r="AB7" i="56"/>
  <c r="AF7" i="56"/>
  <c r="AJ7" i="56"/>
  <c r="AO7" i="56"/>
  <c r="AS7" i="56"/>
  <c r="AW7" i="56"/>
  <c r="BA7" i="56"/>
  <c r="B10" i="56"/>
  <c r="J10" i="56"/>
  <c r="P10" i="56"/>
  <c r="T10" i="56"/>
  <c r="X10" i="56"/>
  <c r="AB10" i="56"/>
  <c r="AF10" i="56"/>
  <c r="AJ10" i="56"/>
  <c r="AO10" i="56"/>
  <c r="AS10" i="56"/>
  <c r="AW10" i="56"/>
  <c r="BA10" i="56"/>
  <c r="B13" i="56"/>
  <c r="J13" i="56"/>
  <c r="P13" i="56"/>
  <c r="T13" i="56"/>
  <c r="X13" i="56"/>
  <c r="AB13" i="56"/>
  <c r="AF13" i="56"/>
  <c r="AJ13" i="56"/>
  <c r="AO13" i="56"/>
  <c r="AS13" i="56"/>
  <c r="AW13" i="56"/>
  <c r="BA13" i="56"/>
  <c r="B3" i="56"/>
  <c r="J3" i="56"/>
  <c r="P3" i="56"/>
  <c r="T3" i="56"/>
  <c r="X3" i="56"/>
  <c r="AB3" i="56"/>
  <c r="AF3" i="56"/>
  <c r="AJ3" i="56"/>
  <c r="AO3" i="56"/>
  <c r="AS3" i="56"/>
  <c r="AW3" i="56"/>
  <c r="BA3" i="56"/>
  <c r="B28" i="56"/>
  <c r="J28" i="56"/>
  <c r="P28" i="56"/>
  <c r="T28" i="56"/>
  <c r="X28" i="56"/>
  <c r="AB28" i="56"/>
  <c r="AF28" i="56"/>
  <c r="AJ28" i="56"/>
  <c r="AO28" i="56"/>
  <c r="AS28" i="56"/>
  <c r="AW28" i="56"/>
  <c r="BA28" i="56"/>
  <c r="B11" i="56"/>
  <c r="J11" i="56"/>
  <c r="P11" i="56"/>
  <c r="T11" i="56"/>
  <c r="X11" i="56"/>
  <c r="AB11" i="56"/>
  <c r="AF11" i="56"/>
  <c r="AJ11" i="56"/>
  <c r="AO11" i="56"/>
  <c r="AS11" i="56"/>
  <c r="AW11" i="56"/>
  <c r="BA11" i="56"/>
  <c r="B34" i="56"/>
  <c r="J34" i="56"/>
  <c r="P34" i="56"/>
  <c r="T34" i="56"/>
  <c r="X34" i="56"/>
  <c r="AB34" i="56"/>
  <c r="AF34" i="56"/>
  <c r="AJ34" i="56"/>
  <c r="AO34" i="56"/>
  <c r="AS34" i="56"/>
  <c r="AW34" i="56"/>
  <c r="BA34" i="56"/>
  <c r="B2" i="56"/>
  <c r="J2" i="56"/>
  <c r="P2" i="56"/>
  <c r="T2" i="56"/>
  <c r="X2" i="56"/>
  <c r="AB2" i="56"/>
  <c r="AF2" i="56"/>
  <c r="AJ2" i="56"/>
  <c r="AO2" i="56"/>
  <c r="AS2" i="56"/>
  <c r="AW2" i="56"/>
  <c r="BA2" i="56"/>
  <c r="B54" i="56"/>
  <c r="J54" i="56"/>
  <c r="P54" i="56"/>
  <c r="T54" i="56"/>
  <c r="X54" i="56"/>
  <c r="AB54" i="56"/>
  <c r="AF54" i="56"/>
  <c r="AJ54" i="56"/>
  <c r="AO54" i="56"/>
  <c r="AS54" i="56"/>
  <c r="AW54" i="56"/>
  <c r="BA54" i="56"/>
  <c r="B75" i="56"/>
  <c r="J75" i="56"/>
  <c r="P75" i="56"/>
  <c r="T75" i="56"/>
  <c r="X75" i="56"/>
  <c r="AB75" i="56"/>
  <c r="AF75" i="56"/>
  <c r="AJ75" i="56"/>
  <c r="AO75" i="56"/>
  <c r="AS75" i="56"/>
  <c r="AW75" i="56"/>
  <c r="BA75" i="56"/>
  <c r="B64" i="56"/>
  <c r="J64" i="56"/>
  <c r="P64" i="56"/>
  <c r="T64" i="56"/>
  <c r="X64" i="56"/>
  <c r="AB64" i="56"/>
  <c r="AF64" i="56"/>
  <c r="AJ64" i="56"/>
  <c r="AO64" i="56"/>
  <c r="AS64" i="56"/>
  <c r="AW64" i="56"/>
  <c r="BA64" i="56"/>
  <c r="B31" i="56"/>
  <c r="J31" i="56"/>
  <c r="P31" i="56"/>
  <c r="T31" i="56"/>
  <c r="X31" i="56"/>
  <c r="AB31" i="56"/>
  <c r="AF31" i="56"/>
  <c r="AJ31" i="56"/>
  <c r="AO31" i="56"/>
  <c r="AS31" i="56"/>
  <c r="AW31" i="56"/>
  <c r="BA31" i="56"/>
  <c r="B47" i="56"/>
  <c r="J47" i="56"/>
  <c r="P47" i="56"/>
  <c r="T47" i="56"/>
  <c r="X47" i="56"/>
  <c r="AB47" i="56"/>
  <c r="AF47" i="56"/>
  <c r="AJ47" i="56"/>
  <c r="AO47" i="56"/>
  <c r="AS47" i="56"/>
  <c r="AW47" i="56"/>
  <c r="BA47" i="56"/>
  <c r="B58" i="56"/>
  <c r="J58" i="56"/>
  <c r="P58" i="56"/>
  <c r="T58" i="56"/>
  <c r="X58" i="56"/>
  <c r="AB58" i="56"/>
  <c r="AF58" i="56"/>
  <c r="AJ58" i="56"/>
  <c r="AO58" i="56"/>
  <c r="AS58" i="56"/>
  <c r="AW58" i="56"/>
  <c r="BA58" i="56"/>
  <c r="B4" i="56"/>
  <c r="J4" i="56"/>
  <c r="P4" i="56"/>
  <c r="T4" i="56"/>
  <c r="X4" i="56"/>
  <c r="AB4" i="56"/>
  <c r="AF4" i="56"/>
  <c r="AJ4" i="56"/>
  <c r="AO4" i="56"/>
  <c r="AS4" i="56"/>
  <c r="AW4" i="56"/>
  <c r="BA4" i="56"/>
  <c r="B68" i="56"/>
  <c r="J68" i="56"/>
  <c r="P68" i="56"/>
  <c r="T68" i="56"/>
  <c r="X68" i="56"/>
  <c r="AB68" i="56"/>
  <c r="AF68" i="56"/>
  <c r="AJ68" i="56"/>
  <c r="AO68" i="56"/>
  <c r="AS68" i="56"/>
  <c r="AW68" i="56"/>
  <c r="BA68" i="56"/>
  <c r="B48" i="56"/>
  <c r="J48" i="56"/>
  <c r="P48" i="56"/>
  <c r="T48" i="56"/>
  <c r="X48" i="56"/>
  <c r="AB48" i="56"/>
  <c r="AF48" i="56"/>
  <c r="AJ48" i="56"/>
  <c r="AO48" i="56"/>
  <c r="AS48" i="56"/>
  <c r="AW48" i="56"/>
  <c r="BA48" i="56"/>
  <c r="B63" i="56"/>
  <c r="J63" i="56"/>
  <c r="P63" i="56"/>
  <c r="T63" i="56"/>
  <c r="X63" i="56"/>
  <c r="AB63" i="56"/>
  <c r="AF63" i="56"/>
  <c r="AJ63" i="56"/>
  <c r="AO63" i="56"/>
  <c r="AS63" i="56"/>
  <c r="AW63" i="56"/>
  <c r="BA63" i="56"/>
  <c r="B19" i="56"/>
  <c r="J19" i="56"/>
  <c r="P19" i="56"/>
  <c r="T19" i="56"/>
  <c r="X19" i="56"/>
  <c r="AB19" i="56"/>
  <c r="AF19" i="56"/>
  <c r="AJ19" i="56"/>
  <c r="AO19" i="56"/>
  <c r="AS19" i="56"/>
  <c r="AW19" i="56"/>
  <c r="BA19" i="56"/>
  <c r="B45" i="56"/>
  <c r="J45" i="56"/>
  <c r="P45" i="56"/>
  <c r="T45" i="56"/>
  <c r="X45" i="56"/>
  <c r="AB45" i="56"/>
  <c r="AF45" i="56"/>
  <c r="AJ45" i="56"/>
  <c r="AO45" i="56"/>
  <c r="AS45" i="56"/>
  <c r="AW45" i="56"/>
  <c r="BA45" i="56"/>
  <c r="B55" i="56"/>
  <c r="J55" i="56"/>
  <c r="P55" i="56"/>
  <c r="T55" i="56"/>
  <c r="X55" i="56"/>
  <c r="AB55" i="56"/>
  <c r="AF55" i="56"/>
  <c r="AJ55" i="56"/>
  <c r="AO55" i="56"/>
  <c r="AS55" i="56"/>
  <c r="AW55" i="56"/>
  <c r="BA55" i="56"/>
  <c r="B73" i="56"/>
  <c r="J73" i="56"/>
  <c r="P73" i="56"/>
  <c r="T73" i="56"/>
  <c r="X73" i="56"/>
  <c r="AB73" i="56"/>
  <c r="AF73" i="56"/>
  <c r="AJ73" i="56"/>
  <c r="AO73" i="56"/>
  <c r="AS73" i="56"/>
  <c r="AW73" i="56"/>
  <c r="BA73" i="56"/>
  <c r="B80" i="56"/>
  <c r="J80" i="56"/>
  <c r="P80" i="56"/>
  <c r="T80" i="56"/>
  <c r="X80" i="56"/>
  <c r="AB80" i="56"/>
  <c r="AF80" i="56"/>
  <c r="AJ80" i="56"/>
  <c r="AO80" i="56"/>
  <c r="AS80" i="56"/>
  <c r="AW80" i="56"/>
  <c r="BA80" i="56"/>
  <c r="B81" i="56"/>
  <c r="J81" i="56"/>
  <c r="P81" i="56"/>
  <c r="T81" i="56"/>
  <c r="X81" i="56"/>
  <c r="AB81" i="56"/>
  <c r="AF81" i="56"/>
  <c r="AJ81" i="56"/>
  <c r="AO81" i="56"/>
  <c r="AS81" i="56"/>
  <c r="AW81" i="56"/>
  <c r="BA81" i="56"/>
  <c r="B82" i="56"/>
  <c r="J82" i="56"/>
  <c r="P82" i="56"/>
  <c r="T82" i="56"/>
  <c r="X82" i="56"/>
  <c r="AB82" i="56"/>
  <c r="AF82" i="56"/>
  <c r="AJ82" i="56"/>
  <c r="AO82" i="56"/>
  <c r="AS82" i="56"/>
  <c r="AW82" i="56"/>
  <c r="BA82" i="56"/>
  <c r="B83" i="56"/>
  <c r="J83" i="56"/>
  <c r="P83" i="56"/>
  <c r="T83" i="56"/>
  <c r="X83" i="56"/>
  <c r="AB83" i="56"/>
  <c r="AF83" i="56"/>
  <c r="AJ83" i="56"/>
  <c r="AO83" i="56"/>
  <c r="AS83" i="56"/>
  <c r="AW83" i="56"/>
  <c r="BA83" i="56"/>
  <c r="B84" i="56"/>
  <c r="J84" i="56"/>
  <c r="P84" i="56"/>
  <c r="T84" i="56"/>
  <c r="X84" i="56"/>
  <c r="AB84" i="56"/>
  <c r="AF84" i="56"/>
  <c r="AJ84" i="56"/>
  <c r="AO84" i="56"/>
  <c r="AS84" i="56"/>
  <c r="AW84" i="56"/>
  <c r="BA84" i="56"/>
  <c r="B85" i="56"/>
  <c r="J85" i="56"/>
  <c r="X85" i="56"/>
  <c r="AB85" i="56"/>
  <c r="AF85" i="56"/>
  <c r="AJ85" i="56"/>
  <c r="AO85" i="56"/>
  <c r="AS85" i="56"/>
  <c r="AW85" i="56"/>
  <c r="BA85" i="56"/>
  <c r="B86" i="56"/>
  <c r="J86" i="56"/>
  <c r="P86" i="56"/>
  <c r="T86" i="56"/>
  <c r="X86" i="56"/>
  <c r="AB86" i="56"/>
  <c r="AF86" i="56"/>
  <c r="AJ86" i="56"/>
  <c r="AO86" i="56"/>
  <c r="AS86" i="56"/>
  <c r="AW86" i="56"/>
  <c r="BA86" i="56"/>
  <c r="B87" i="56"/>
  <c r="J87" i="56"/>
  <c r="P87" i="56"/>
  <c r="T87" i="56"/>
  <c r="X87" i="56"/>
  <c r="AB87" i="56"/>
  <c r="AF87" i="56"/>
  <c r="AJ87" i="56"/>
  <c r="AO87" i="56"/>
  <c r="AS87" i="56"/>
  <c r="AW87" i="56"/>
  <c r="BA87" i="56"/>
  <c r="B88" i="56"/>
  <c r="J88" i="56"/>
  <c r="P88" i="56"/>
  <c r="T88" i="56"/>
  <c r="X88" i="56"/>
  <c r="AB88" i="56"/>
  <c r="AF88" i="56"/>
  <c r="AJ88" i="56"/>
  <c r="AO88" i="56"/>
  <c r="AS88" i="56"/>
  <c r="AW88" i="56"/>
  <c r="BA88" i="56"/>
  <c r="B89" i="56"/>
  <c r="J89" i="56"/>
  <c r="P89" i="56"/>
  <c r="T89" i="56"/>
  <c r="X89" i="56"/>
  <c r="AB89" i="56"/>
  <c r="AF89" i="56"/>
  <c r="AJ89" i="56"/>
  <c r="AO89" i="56"/>
  <c r="AS89" i="56"/>
  <c r="AW89" i="56"/>
  <c r="BA89" i="56"/>
  <c r="B90" i="56"/>
  <c r="J90" i="56"/>
  <c r="P90" i="56"/>
  <c r="T90" i="56"/>
  <c r="X90" i="56"/>
  <c r="AB90" i="56"/>
  <c r="AF90" i="56"/>
  <c r="AJ90" i="56"/>
  <c r="AO90" i="56"/>
  <c r="AS90" i="56"/>
  <c r="AW90" i="56"/>
  <c r="BA90" i="56"/>
  <c r="B91" i="56"/>
  <c r="J91" i="56"/>
  <c r="P91" i="56"/>
  <c r="T91" i="56"/>
  <c r="X91" i="56"/>
  <c r="AB91" i="56"/>
  <c r="AF91" i="56"/>
  <c r="AJ91" i="56"/>
  <c r="AO91" i="56"/>
  <c r="AS91" i="56"/>
  <c r="AW91" i="56"/>
  <c r="BA91" i="56"/>
  <c r="B92" i="56"/>
  <c r="J92" i="56"/>
  <c r="P92" i="56"/>
  <c r="X92" i="56"/>
  <c r="AB92" i="56"/>
  <c r="AF92" i="56"/>
  <c r="AO92" i="56"/>
  <c r="AS92" i="56"/>
  <c r="AW92" i="56"/>
  <c r="BA92" i="56"/>
  <c r="B93" i="56"/>
  <c r="J93" i="56"/>
  <c r="P93" i="56"/>
  <c r="T93" i="56"/>
  <c r="X93" i="56"/>
  <c r="AB93" i="56"/>
  <c r="AF93" i="56"/>
  <c r="AJ93" i="56"/>
  <c r="AO93" i="56"/>
  <c r="AS93" i="56"/>
  <c r="AW93" i="56"/>
  <c r="BA93" i="56"/>
  <c r="B94" i="56"/>
  <c r="J94" i="56"/>
  <c r="P94" i="56"/>
  <c r="T94" i="56"/>
  <c r="X94" i="56"/>
  <c r="AB94" i="56"/>
  <c r="AF94" i="56"/>
  <c r="AJ94" i="56"/>
  <c r="AO94" i="56"/>
  <c r="AS94" i="56"/>
  <c r="AW94" i="56"/>
  <c r="BA94" i="56"/>
  <c r="B95" i="56"/>
  <c r="J95" i="56"/>
  <c r="P95" i="56"/>
  <c r="T95" i="56"/>
  <c r="X95" i="56"/>
  <c r="AB95" i="56"/>
  <c r="AF95" i="56"/>
  <c r="AJ95" i="56"/>
  <c r="AO95" i="56"/>
  <c r="AS95" i="56"/>
  <c r="AW95" i="56"/>
  <c r="BA95" i="56"/>
  <c r="B96" i="56"/>
  <c r="J96" i="56"/>
  <c r="P96" i="56"/>
  <c r="T96" i="56"/>
  <c r="X96" i="56"/>
  <c r="AB96" i="56"/>
  <c r="AF96" i="56"/>
  <c r="AJ96" i="56"/>
  <c r="AO96" i="56"/>
  <c r="AS96" i="56"/>
  <c r="AW96" i="56"/>
  <c r="BA96" i="56"/>
  <c r="B97" i="56"/>
  <c r="J97" i="56"/>
  <c r="P97" i="56"/>
  <c r="T97" i="56"/>
  <c r="X97" i="56"/>
  <c r="AB97" i="56"/>
  <c r="AF97" i="56"/>
  <c r="AJ97" i="56"/>
  <c r="AO97" i="56"/>
  <c r="AS97" i="56"/>
  <c r="AW97" i="56"/>
  <c r="BA97" i="56"/>
  <c r="B98" i="56"/>
  <c r="J98" i="56"/>
  <c r="P98" i="56"/>
  <c r="T98" i="56"/>
  <c r="X98" i="56"/>
  <c r="AB98" i="56"/>
  <c r="AF98" i="56"/>
  <c r="AJ98" i="56"/>
  <c r="AO98" i="56"/>
  <c r="AS98" i="56"/>
  <c r="AW98" i="56"/>
  <c r="BA98" i="56"/>
  <c r="B99" i="56"/>
  <c r="J99" i="56"/>
  <c r="P99" i="56"/>
  <c r="T99" i="56"/>
  <c r="X99" i="56"/>
  <c r="AB99" i="56"/>
  <c r="AF99" i="56"/>
  <c r="AJ99" i="56"/>
  <c r="AO99" i="56"/>
  <c r="AS99" i="56"/>
  <c r="AW99" i="56"/>
  <c r="BA99" i="56"/>
  <c r="B100" i="56"/>
  <c r="J100" i="56"/>
  <c r="P100" i="56"/>
  <c r="T100" i="56"/>
  <c r="X100" i="56"/>
  <c r="AB100" i="56"/>
  <c r="AF100" i="56"/>
  <c r="AJ100" i="56"/>
  <c r="AO100" i="56"/>
  <c r="AS100" i="56"/>
  <c r="AW100" i="56"/>
  <c r="BA100" i="56"/>
  <c r="B101" i="56"/>
  <c r="J101" i="56"/>
  <c r="P101" i="56"/>
  <c r="T101" i="56"/>
  <c r="X101" i="56"/>
  <c r="AB101" i="56"/>
  <c r="AF101" i="56"/>
  <c r="AJ101" i="56"/>
  <c r="AO101" i="56"/>
  <c r="AS101" i="56"/>
  <c r="AW101" i="56"/>
  <c r="BA101" i="56"/>
  <c r="B102" i="56"/>
  <c r="J102" i="56"/>
  <c r="P102" i="56"/>
  <c r="T102" i="56"/>
  <c r="X102" i="56"/>
  <c r="AB102" i="56"/>
  <c r="AF102" i="56"/>
  <c r="AJ102" i="56"/>
  <c r="AO102" i="56"/>
  <c r="AS102" i="56"/>
  <c r="AW102" i="56"/>
  <c r="BA102" i="56"/>
  <c r="B103" i="56"/>
  <c r="J103" i="56"/>
  <c r="X103" i="56"/>
  <c r="AF103" i="56"/>
  <c r="AO103" i="56"/>
  <c r="AW103" i="56"/>
  <c r="BA103" i="56"/>
  <c r="B104" i="56"/>
  <c r="J104" i="56"/>
  <c r="X104" i="56"/>
  <c r="AF104" i="56"/>
  <c r="AO104" i="56"/>
  <c r="AW104" i="56"/>
  <c r="BA104" i="56"/>
  <c r="B105" i="56"/>
  <c r="J105" i="56"/>
  <c r="X105" i="56"/>
  <c r="AF105" i="56"/>
  <c r="AO105" i="56"/>
  <c r="AW105" i="56"/>
  <c r="BA105" i="56"/>
  <c r="B106" i="56"/>
  <c r="J106" i="56"/>
  <c r="X106" i="56"/>
  <c r="AF106" i="56"/>
  <c r="AO106" i="56"/>
  <c r="AW106" i="56"/>
  <c r="BA106" i="56"/>
  <c r="B107" i="56"/>
  <c r="J107" i="56"/>
  <c r="X107" i="56"/>
  <c r="AF107" i="56"/>
  <c r="AO107" i="56"/>
  <c r="AW107" i="56"/>
  <c r="BA107" i="56"/>
  <c r="B108" i="56"/>
  <c r="J108" i="56"/>
  <c r="X108" i="56"/>
  <c r="AF108" i="56"/>
  <c r="AO108" i="56"/>
  <c r="AW108" i="56"/>
  <c r="BA108" i="56"/>
  <c r="B109" i="56"/>
  <c r="J109" i="56"/>
  <c r="X109" i="56"/>
  <c r="AF109" i="56"/>
  <c r="AO109" i="56"/>
  <c r="AW109" i="56"/>
  <c r="BA109" i="56"/>
  <c r="B110" i="56"/>
  <c r="J110" i="56"/>
  <c r="P110" i="56"/>
  <c r="T110" i="56"/>
  <c r="X110" i="56"/>
  <c r="AB110" i="56"/>
  <c r="AF110" i="56"/>
  <c r="AJ110" i="56"/>
  <c r="AO110" i="56"/>
  <c r="AS110" i="56"/>
  <c r="AW110" i="56"/>
  <c r="BA110" i="56"/>
  <c r="B111" i="56"/>
  <c r="J111" i="56"/>
  <c r="P111" i="56"/>
  <c r="T111" i="56"/>
  <c r="X111" i="56"/>
  <c r="AB111" i="56"/>
  <c r="AF111" i="56"/>
  <c r="AJ111" i="56"/>
  <c r="AO111" i="56"/>
  <c r="AW111" i="56"/>
  <c r="BA111" i="56"/>
  <c r="B112" i="56"/>
  <c r="J112" i="56"/>
  <c r="P112" i="56"/>
  <c r="T112" i="56"/>
  <c r="X112" i="56"/>
  <c r="AB112" i="56"/>
  <c r="AF112" i="56"/>
  <c r="AJ112" i="56"/>
  <c r="AO112" i="56"/>
  <c r="AS112" i="56"/>
  <c r="AW112" i="56"/>
  <c r="BA112" i="56"/>
  <c r="B113" i="56"/>
  <c r="J113" i="56"/>
  <c r="P113" i="56"/>
  <c r="T113" i="56"/>
  <c r="X113" i="56"/>
  <c r="AB113" i="56"/>
  <c r="AF113" i="56"/>
  <c r="AJ113" i="56"/>
  <c r="AO113" i="56"/>
  <c r="AS113" i="56"/>
  <c r="AW113" i="56"/>
  <c r="BA113" i="56"/>
  <c r="B114" i="56"/>
  <c r="J114" i="56"/>
  <c r="P114" i="56"/>
  <c r="T114" i="56"/>
  <c r="X114" i="56"/>
  <c r="AB114" i="56"/>
  <c r="AF114" i="56"/>
  <c r="AJ114" i="56"/>
  <c r="AO114" i="56"/>
  <c r="AS114" i="56"/>
  <c r="AW114" i="56"/>
  <c r="BA114" i="56"/>
  <c r="B115" i="56"/>
  <c r="J115" i="56"/>
  <c r="P115" i="56"/>
  <c r="T115" i="56"/>
  <c r="X115" i="56"/>
  <c r="AB115" i="56"/>
  <c r="AF115" i="56"/>
  <c r="AJ115" i="56"/>
  <c r="AO115" i="56"/>
  <c r="AS115" i="56"/>
  <c r="AW115" i="56"/>
  <c r="BA115" i="56"/>
  <c r="B116" i="56"/>
  <c r="J116" i="56"/>
  <c r="P116" i="56"/>
  <c r="T116" i="56"/>
  <c r="X116" i="56"/>
  <c r="AB116" i="56"/>
  <c r="AF116" i="56"/>
  <c r="AJ116" i="56"/>
  <c r="AO116" i="56"/>
  <c r="AS116" i="56"/>
  <c r="AW116" i="56"/>
  <c r="BA116" i="56"/>
  <c r="B117" i="56"/>
  <c r="J117" i="56"/>
  <c r="P117" i="56"/>
  <c r="T117" i="56"/>
  <c r="AO117" i="56"/>
  <c r="AW117" i="56"/>
  <c r="BA117" i="56"/>
  <c r="B118" i="56"/>
  <c r="J118" i="56"/>
  <c r="P118" i="56"/>
  <c r="T118" i="56"/>
  <c r="X118" i="56"/>
  <c r="AB118" i="56"/>
  <c r="AF118" i="56"/>
  <c r="AJ118" i="56"/>
  <c r="AO118" i="56"/>
  <c r="AS118" i="56"/>
  <c r="AW118" i="56"/>
  <c r="BA118" i="56"/>
  <c r="B119" i="56"/>
  <c r="J119" i="56"/>
  <c r="P119" i="56"/>
  <c r="T119" i="56"/>
  <c r="X119" i="56"/>
  <c r="AB119" i="56"/>
  <c r="AF119" i="56"/>
  <c r="AJ119" i="56"/>
  <c r="AO119" i="56"/>
  <c r="AS119" i="56"/>
  <c r="AW119" i="56"/>
  <c r="BA119" i="56"/>
  <c r="B120" i="56"/>
  <c r="J120" i="56"/>
  <c r="P120" i="56"/>
  <c r="T120" i="56"/>
  <c r="X120" i="56"/>
  <c r="AB120" i="56"/>
  <c r="AF120" i="56"/>
  <c r="AJ120" i="56"/>
  <c r="AO120" i="56"/>
  <c r="AS120" i="56"/>
  <c r="AW120" i="56"/>
  <c r="BA120" i="56"/>
  <c r="B121" i="56"/>
  <c r="J121" i="56"/>
  <c r="P121" i="56"/>
  <c r="T121" i="56"/>
  <c r="X121" i="56"/>
  <c r="AB121" i="56"/>
  <c r="AF121" i="56"/>
  <c r="AJ121" i="56"/>
  <c r="AO121" i="56"/>
  <c r="AS121" i="56"/>
  <c r="AW121" i="56"/>
  <c r="BA121" i="56"/>
  <c r="B122" i="56"/>
  <c r="J122" i="56"/>
  <c r="P122" i="56"/>
  <c r="T122" i="56"/>
  <c r="X122" i="56"/>
  <c r="AB122" i="56"/>
  <c r="AF122" i="56"/>
  <c r="AJ122" i="56"/>
  <c r="AO122" i="56"/>
  <c r="AS122" i="56"/>
  <c r="AW122" i="56"/>
  <c r="BA122" i="56"/>
  <c r="B123" i="56"/>
  <c r="J123" i="56"/>
  <c r="P123" i="56"/>
  <c r="T123" i="56"/>
  <c r="X123" i="56"/>
  <c r="AB123" i="56"/>
  <c r="AF123" i="56"/>
  <c r="AJ123" i="56"/>
  <c r="AO123" i="56"/>
  <c r="AS123" i="56"/>
  <c r="AW123" i="56"/>
  <c r="BA123" i="56"/>
  <c r="B124" i="56"/>
  <c r="J124" i="56"/>
  <c r="P124" i="56"/>
  <c r="T124" i="56"/>
  <c r="X124" i="56"/>
  <c r="AB124" i="56"/>
  <c r="AF124" i="56"/>
  <c r="AJ124" i="56"/>
  <c r="AO124" i="56"/>
  <c r="AS124" i="56"/>
  <c r="AW124" i="56"/>
  <c r="BA124" i="56"/>
  <c r="B14" i="56"/>
  <c r="J14" i="56"/>
  <c r="P14" i="56"/>
  <c r="T14" i="56"/>
  <c r="X14" i="56"/>
  <c r="AB14" i="56"/>
  <c r="AF14" i="56"/>
  <c r="AJ14" i="56"/>
  <c r="AO14" i="56"/>
  <c r="AS14" i="56"/>
  <c r="AW14" i="56"/>
  <c r="BA14" i="56"/>
  <c r="BD14" i="56"/>
  <c r="BE14" i="56"/>
  <c r="B50" i="56"/>
  <c r="J50" i="56"/>
  <c r="P50" i="56"/>
  <c r="T50" i="56"/>
  <c r="X50" i="56"/>
  <c r="AB50" i="56"/>
  <c r="AF50" i="56"/>
  <c r="AJ50" i="56"/>
  <c r="AO50" i="56"/>
  <c r="AS50" i="56"/>
  <c r="AW50" i="56"/>
  <c r="BA50" i="56"/>
  <c r="B32" i="56"/>
  <c r="J32" i="56"/>
  <c r="P32" i="56"/>
  <c r="T32" i="56"/>
  <c r="X32" i="56"/>
  <c r="AB32" i="56"/>
  <c r="AF32" i="56"/>
  <c r="AJ32" i="56"/>
  <c r="AO32" i="56"/>
  <c r="AS32" i="56"/>
  <c r="AW32" i="56"/>
  <c r="BA32" i="56"/>
  <c r="B37" i="56"/>
  <c r="J37" i="56"/>
  <c r="P37" i="56"/>
  <c r="T37" i="56"/>
  <c r="X37" i="56"/>
  <c r="AB37" i="56"/>
  <c r="AF37" i="56"/>
  <c r="AJ37" i="56"/>
  <c r="AO37" i="56"/>
  <c r="AS37" i="56"/>
  <c r="AW37" i="56"/>
  <c r="BA37" i="56"/>
  <c r="B60" i="56"/>
  <c r="J60" i="56"/>
  <c r="P60" i="56"/>
  <c r="T60" i="56"/>
  <c r="X60" i="56"/>
  <c r="AB60" i="56"/>
  <c r="AF60" i="56"/>
  <c r="AJ60" i="56"/>
  <c r="AO60" i="56"/>
  <c r="AS60" i="56"/>
  <c r="AW60" i="56"/>
  <c r="BA60" i="56"/>
  <c r="B61" i="56"/>
  <c r="J61" i="56"/>
  <c r="P61" i="56"/>
  <c r="T61" i="56"/>
  <c r="X61" i="56"/>
  <c r="AB61" i="56"/>
  <c r="AF61" i="56"/>
  <c r="AJ61" i="56"/>
  <c r="AO61" i="56"/>
  <c r="AS61" i="56"/>
  <c r="AW61" i="56"/>
  <c r="BA61" i="56"/>
  <c r="B16" i="56"/>
  <c r="J16" i="56"/>
  <c r="P16" i="56"/>
  <c r="T16" i="56"/>
  <c r="X16" i="56"/>
  <c r="AB16" i="56"/>
  <c r="AF16" i="56"/>
  <c r="AJ16" i="56"/>
  <c r="AO16" i="56"/>
  <c r="AS16" i="56"/>
  <c r="AW16" i="56"/>
  <c r="BA16" i="56"/>
  <c r="B46" i="56"/>
  <c r="J46" i="56"/>
  <c r="P46" i="56"/>
  <c r="T46" i="56"/>
  <c r="X46" i="56"/>
  <c r="AB46" i="56"/>
  <c r="AF46" i="56"/>
  <c r="AJ46" i="56"/>
  <c r="AO46" i="56"/>
  <c r="AS46" i="56"/>
  <c r="AW46" i="56"/>
  <c r="BA46" i="56"/>
  <c r="B26" i="56"/>
  <c r="J26" i="56"/>
  <c r="L26" i="56"/>
  <c r="P26" i="56"/>
  <c r="T26" i="56"/>
  <c r="X26" i="56"/>
  <c r="AB26" i="56"/>
  <c r="AF26" i="56"/>
  <c r="AJ26" i="56"/>
  <c r="AO26" i="56"/>
  <c r="AS26" i="56"/>
  <c r="AW26" i="56"/>
  <c r="BA26" i="56"/>
  <c r="B38" i="56"/>
  <c r="J38" i="56"/>
  <c r="P38" i="56"/>
  <c r="T38" i="56"/>
  <c r="X38" i="56"/>
  <c r="AB38" i="56"/>
  <c r="AF38" i="56"/>
  <c r="AJ38" i="56"/>
  <c r="AO38" i="56"/>
  <c r="AS38" i="56"/>
  <c r="AW38" i="56"/>
  <c r="BA38" i="56"/>
  <c r="B76" i="56"/>
  <c r="J76" i="56"/>
  <c r="P76" i="56"/>
  <c r="T76" i="56"/>
  <c r="X76" i="56"/>
  <c r="AB76" i="56"/>
  <c r="AF76" i="56"/>
  <c r="AJ76" i="56"/>
  <c r="AO76" i="56"/>
  <c r="AS76" i="56"/>
  <c r="AW76" i="56"/>
  <c r="BA76" i="56"/>
  <c r="B24" i="56"/>
  <c r="J24" i="56"/>
  <c r="P24" i="56"/>
  <c r="T24" i="56"/>
  <c r="X24" i="56"/>
  <c r="AB24" i="56"/>
  <c r="AF24" i="56"/>
  <c r="AJ24" i="56"/>
  <c r="AO24" i="56"/>
  <c r="AS24" i="56"/>
  <c r="AW24" i="56"/>
  <c r="BA24" i="56"/>
  <c r="B66" i="56"/>
  <c r="J66" i="56"/>
  <c r="P66" i="56"/>
  <c r="T66" i="56"/>
  <c r="X66" i="56"/>
  <c r="AB66" i="56"/>
  <c r="AF66" i="56"/>
  <c r="AJ66" i="56"/>
  <c r="AO66" i="56"/>
  <c r="AS66" i="56"/>
  <c r="AW66" i="56"/>
  <c r="BA66" i="56"/>
  <c r="B41" i="56"/>
  <c r="J41" i="56"/>
  <c r="P41" i="56"/>
  <c r="T41" i="56"/>
  <c r="X41" i="56"/>
  <c r="AB41" i="56"/>
  <c r="AF41" i="56"/>
  <c r="AJ41" i="56"/>
  <c r="AO41" i="56"/>
  <c r="AS41" i="56"/>
  <c r="AW41" i="56"/>
  <c r="BA41" i="56"/>
  <c r="B23" i="56"/>
  <c r="J23" i="56"/>
  <c r="P23" i="56"/>
  <c r="T23" i="56"/>
  <c r="X23" i="56"/>
  <c r="AB23" i="56"/>
  <c r="AF23" i="56"/>
  <c r="AJ23" i="56"/>
  <c r="AO23" i="56"/>
  <c r="AS23" i="56"/>
  <c r="AW23" i="56"/>
  <c r="BA23" i="56"/>
  <c r="B6" i="56"/>
  <c r="J6" i="56"/>
  <c r="P6" i="56"/>
  <c r="T6" i="56"/>
  <c r="X6" i="56"/>
  <c r="AB6" i="56"/>
  <c r="AF6" i="56"/>
  <c r="AJ6" i="56"/>
  <c r="AO6" i="56"/>
  <c r="AS6" i="56"/>
  <c r="AW6" i="56"/>
  <c r="BA6" i="56"/>
  <c r="B36" i="56"/>
  <c r="J36" i="56"/>
  <c r="P36" i="56"/>
  <c r="T36" i="56"/>
  <c r="X36" i="56"/>
  <c r="AB36" i="56"/>
  <c r="AF36" i="56"/>
  <c r="AJ36" i="56"/>
  <c r="AO36" i="56"/>
  <c r="AS36" i="56"/>
  <c r="AW36" i="56"/>
  <c r="BA36" i="56"/>
  <c r="B57" i="56"/>
  <c r="J57" i="56"/>
  <c r="P57" i="56"/>
  <c r="T57" i="56"/>
  <c r="X57" i="56"/>
  <c r="AB57" i="56"/>
  <c r="AF57" i="56"/>
  <c r="AJ57" i="56"/>
  <c r="AO57" i="56"/>
  <c r="AS57" i="56"/>
  <c r="AW57" i="56"/>
  <c r="BA57" i="56"/>
  <c r="B17" i="56"/>
  <c r="J17" i="56"/>
  <c r="P17" i="56"/>
  <c r="T17" i="56"/>
  <c r="X17" i="56"/>
  <c r="AB17" i="56"/>
  <c r="AF17" i="56"/>
  <c r="AJ17" i="56"/>
  <c r="AO17" i="56"/>
  <c r="AS17" i="56"/>
  <c r="AW17" i="56"/>
  <c r="BA17" i="56"/>
  <c r="BD17" i="56"/>
  <c r="BE17" i="56" s="1"/>
  <c r="AZ2" i="55"/>
  <c r="AV2" i="55"/>
  <c r="AR2" i="55"/>
  <c r="AN2" i="55"/>
  <c r="AJ2" i="55"/>
  <c r="AF2" i="55"/>
  <c r="AB2" i="55"/>
  <c r="X2" i="55"/>
  <c r="H2" i="55" s="1"/>
  <c r="T2" i="55"/>
  <c r="P2" i="55"/>
  <c r="J2" i="55"/>
  <c r="B2" i="55"/>
  <c r="AZ20" i="55"/>
  <c r="AV20" i="55"/>
  <c r="AR20" i="55"/>
  <c r="AN20" i="55"/>
  <c r="AJ20" i="55"/>
  <c r="AF20" i="55"/>
  <c r="AB20" i="55"/>
  <c r="X20" i="55"/>
  <c r="T20" i="55"/>
  <c r="P20" i="55"/>
  <c r="J20" i="55"/>
  <c r="B20" i="55"/>
  <c r="AZ50" i="55"/>
  <c r="AV50" i="55"/>
  <c r="AR50" i="55"/>
  <c r="AN50" i="55"/>
  <c r="AJ50" i="55"/>
  <c r="AF50" i="55"/>
  <c r="AB50" i="55"/>
  <c r="X50" i="55"/>
  <c r="T50" i="55"/>
  <c r="P50" i="55"/>
  <c r="J50" i="55"/>
  <c r="B50" i="55"/>
  <c r="AZ4" i="55"/>
  <c r="AV4" i="55"/>
  <c r="AR4" i="55"/>
  <c r="AN4" i="55"/>
  <c r="AJ4" i="55"/>
  <c r="AF4" i="55"/>
  <c r="AB4" i="55"/>
  <c r="X4" i="55"/>
  <c r="T4" i="55"/>
  <c r="P4" i="55"/>
  <c r="J4" i="55"/>
  <c r="B4" i="55"/>
  <c r="AZ7" i="55"/>
  <c r="AV7" i="55"/>
  <c r="AR7" i="55"/>
  <c r="AN7" i="55"/>
  <c r="AJ7" i="55"/>
  <c r="AF7" i="55"/>
  <c r="AB7" i="55"/>
  <c r="X7" i="55"/>
  <c r="T7" i="55"/>
  <c r="P7" i="55"/>
  <c r="J7" i="55"/>
  <c r="B7" i="55"/>
  <c r="AZ23" i="55"/>
  <c r="AV23" i="55"/>
  <c r="AR23" i="55"/>
  <c r="AN23" i="55"/>
  <c r="AJ23" i="55"/>
  <c r="AF23" i="55"/>
  <c r="AB23" i="55"/>
  <c r="X23" i="55"/>
  <c r="T23" i="55"/>
  <c r="P23" i="55"/>
  <c r="J23" i="55"/>
  <c r="B23" i="55"/>
  <c r="AZ9" i="55"/>
  <c r="AV9" i="55"/>
  <c r="AR9" i="55"/>
  <c r="AN9" i="55"/>
  <c r="AJ9" i="55"/>
  <c r="AF9" i="55"/>
  <c r="AB9" i="55"/>
  <c r="X9" i="55"/>
  <c r="T9" i="55"/>
  <c r="P9" i="55"/>
  <c r="J9" i="55"/>
  <c r="B9" i="55"/>
  <c r="AZ57" i="55"/>
  <c r="AV57" i="55"/>
  <c r="AR57" i="55"/>
  <c r="AN57" i="55"/>
  <c r="AJ57" i="55"/>
  <c r="AF57" i="55"/>
  <c r="AB57" i="55"/>
  <c r="X57" i="55"/>
  <c r="T57" i="55"/>
  <c r="P57" i="55"/>
  <c r="J57" i="55"/>
  <c r="B57" i="55"/>
  <c r="AZ40" i="55"/>
  <c r="AV40" i="55"/>
  <c r="AR40" i="55"/>
  <c r="AN40" i="55"/>
  <c r="AJ40" i="55"/>
  <c r="AF40" i="55"/>
  <c r="AB40" i="55"/>
  <c r="X40" i="55"/>
  <c r="T40" i="55"/>
  <c r="P40" i="55"/>
  <c r="J40" i="55"/>
  <c r="B40" i="55"/>
  <c r="AZ18" i="55"/>
  <c r="AV18" i="55"/>
  <c r="AR18" i="55"/>
  <c r="AN18" i="55"/>
  <c r="AJ18" i="55"/>
  <c r="AF18" i="55"/>
  <c r="AB18" i="55"/>
  <c r="X18" i="55"/>
  <c r="T18" i="55"/>
  <c r="P18" i="55"/>
  <c r="J18" i="55"/>
  <c r="B18" i="55"/>
  <c r="AZ48" i="55"/>
  <c r="AV48" i="55"/>
  <c r="AR48" i="55"/>
  <c r="AN48" i="55"/>
  <c r="AJ48" i="55"/>
  <c r="AF48" i="55"/>
  <c r="AB48" i="55"/>
  <c r="X48" i="55"/>
  <c r="T48" i="55"/>
  <c r="P48" i="55"/>
  <c r="J48" i="55"/>
  <c r="B48" i="55"/>
  <c r="AZ22" i="55"/>
  <c r="AV22" i="55"/>
  <c r="AR22" i="55"/>
  <c r="AN22" i="55"/>
  <c r="AJ22" i="55"/>
  <c r="AF22" i="55"/>
  <c r="AB22" i="55"/>
  <c r="X22" i="55"/>
  <c r="T22" i="55"/>
  <c r="P22" i="55"/>
  <c r="J22" i="55"/>
  <c r="B22" i="55"/>
  <c r="AZ12" i="55"/>
  <c r="AV12" i="55"/>
  <c r="AR12" i="55"/>
  <c r="AN12" i="55"/>
  <c r="AJ12" i="55"/>
  <c r="AF12" i="55"/>
  <c r="AB12" i="55"/>
  <c r="X12" i="55"/>
  <c r="T12" i="55"/>
  <c r="P12" i="55"/>
  <c r="H12" i="55" s="1"/>
  <c r="J12" i="55"/>
  <c r="B12" i="55"/>
  <c r="AZ42" i="55"/>
  <c r="AV42" i="55"/>
  <c r="AR42" i="55"/>
  <c r="AN42" i="55"/>
  <c r="AJ42" i="55"/>
  <c r="AF42" i="55"/>
  <c r="AB42" i="55"/>
  <c r="X42" i="55"/>
  <c r="T42" i="55"/>
  <c r="P42" i="55"/>
  <c r="J42" i="55"/>
  <c r="B42" i="55"/>
  <c r="AZ27" i="55"/>
  <c r="AV27" i="55"/>
  <c r="AR27" i="55"/>
  <c r="AN27" i="55"/>
  <c r="AJ27" i="55"/>
  <c r="AF27" i="55"/>
  <c r="AB27" i="55"/>
  <c r="X27" i="55"/>
  <c r="T27" i="55"/>
  <c r="P27" i="55"/>
  <c r="J27" i="55"/>
  <c r="B27" i="55"/>
  <c r="AZ8" i="55"/>
  <c r="AV8" i="55"/>
  <c r="AR8" i="55"/>
  <c r="AN8" i="55"/>
  <c r="AJ8" i="55"/>
  <c r="AF8" i="55"/>
  <c r="AB8" i="55"/>
  <c r="X8" i="55"/>
  <c r="T8" i="55"/>
  <c r="P8" i="55"/>
  <c r="J8" i="55"/>
  <c r="B8" i="55"/>
  <c r="AZ16" i="55"/>
  <c r="AV16" i="55"/>
  <c r="AR16" i="55"/>
  <c r="AN16" i="55"/>
  <c r="AJ16" i="55"/>
  <c r="AF16" i="55"/>
  <c r="AB16" i="55"/>
  <c r="X16" i="55"/>
  <c r="T16" i="55"/>
  <c r="P16" i="55"/>
  <c r="H16" i="55" s="1"/>
  <c r="J16" i="55"/>
  <c r="B16" i="55"/>
  <c r="AZ30" i="55"/>
  <c r="AV30" i="55"/>
  <c r="AR30" i="55"/>
  <c r="AN30" i="55"/>
  <c r="AJ30" i="55"/>
  <c r="AF30" i="55"/>
  <c r="AB30" i="55"/>
  <c r="X30" i="55"/>
  <c r="T30" i="55"/>
  <c r="P30" i="55"/>
  <c r="J30" i="55"/>
  <c r="B30" i="55"/>
  <c r="AZ49" i="55"/>
  <c r="AV49" i="55"/>
  <c r="AR49" i="55"/>
  <c r="AN49" i="55"/>
  <c r="AJ49" i="55"/>
  <c r="AF49" i="55"/>
  <c r="AB49" i="55"/>
  <c r="X49" i="55"/>
  <c r="T49" i="55"/>
  <c r="P49" i="55"/>
  <c r="J49" i="55"/>
  <c r="B49" i="55"/>
  <c r="AZ17" i="55"/>
  <c r="AV17" i="55"/>
  <c r="AR17" i="55"/>
  <c r="AN17" i="55"/>
  <c r="AJ17" i="55"/>
  <c r="AF17" i="55"/>
  <c r="AB17" i="55"/>
  <c r="X17" i="55"/>
  <c r="T17" i="55"/>
  <c r="H17" i="55" s="1"/>
  <c r="P17" i="55"/>
  <c r="J17" i="55"/>
  <c r="B17" i="55"/>
  <c r="AZ56" i="55"/>
  <c r="AV56" i="55"/>
  <c r="AR56" i="55"/>
  <c r="AN56" i="55"/>
  <c r="AJ56" i="55"/>
  <c r="AF56" i="55"/>
  <c r="AB56" i="55"/>
  <c r="X56" i="55"/>
  <c r="T56" i="55"/>
  <c r="H56" i="55" s="1"/>
  <c r="K56" i="55" s="1"/>
  <c r="P56" i="55"/>
  <c r="J56" i="55"/>
  <c r="B56" i="55"/>
  <c r="AZ34" i="55"/>
  <c r="AV34" i="55"/>
  <c r="AR34" i="55"/>
  <c r="AN34" i="55"/>
  <c r="AJ34" i="55"/>
  <c r="AF34" i="55"/>
  <c r="AB34" i="55"/>
  <c r="X34" i="55"/>
  <c r="T34" i="55"/>
  <c r="P34" i="55"/>
  <c r="J34" i="55"/>
  <c r="B34" i="55"/>
  <c r="AZ124" i="55"/>
  <c r="AV124" i="55"/>
  <c r="AR124" i="55"/>
  <c r="AN124" i="55"/>
  <c r="AJ124" i="55"/>
  <c r="AF124" i="55"/>
  <c r="AB124" i="55"/>
  <c r="X124" i="55"/>
  <c r="T124" i="55"/>
  <c r="P124" i="55"/>
  <c r="J124" i="55"/>
  <c r="B124" i="55"/>
  <c r="AZ123" i="55"/>
  <c r="AV123" i="55"/>
  <c r="AR123" i="55"/>
  <c r="AN123" i="55"/>
  <c r="AJ123" i="55"/>
  <c r="AF123" i="55"/>
  <c r="AB123" i="55"/>
  <c r="X123" i="55"/>
  <c r="T123" i="55"/>
  <c r="P123" i="55"/>
  <c r="J123" i="55"/>
  <c r="B123" i="55"/>
  <c r="AZ122" i="55"/>
  <c r="AV122" i="55"/>
  <c r="AR122" i="55"/>
  <c r="AN122" i="55"/>
  <c r="AJ122" i="55"/>
  <c r="AF122" i="55"/>
  <c r="AB122" i="55"/>
  <c r="X122" i="55"/>
  <c r="T122" i="55"/>
  <c r="P122" i="55"/>
  <c r="J122" i="55"/>
  <c r="B122" i="55"/>
  <c r="AZ121" i="55"/>
  <c r="AV121" i="55"/>
  <c r="AR121" i="55"/>
  <c r="AN121" i="55"/>
  <c r="AJ121" i="55"/>
  <c r="AF121" i="55"/>
  <c r="AB121" i="55"/>
  <c r="X121" i="55"/>
  <c r="T121" i="55"/>
  <c r="P121" i="55"/>
  <c r="J121" i="55"/>
  <c r="B121" i="55"/>
  <c r="AZ120" i="55"/>
  <c r="AV120" i="55"/>
  <c r="AR120" i="55"/>
  <c r="AN120" i="55"/>
  <c r="AJ120" i="55"/>
  <c r="AF120" i="55"/>
  <c r="AB120" i="55"/>
  <c r="X120" i="55"/>
  <c r="T120" i="55"/>
  <c r="P120" i="55"/>
  <c r="J120" i="55"/>
  <c r="B120" i="55"/>
  <c r="BD119" i="55"/>
  <c r="AZ119" i="55"/>
  <c r="AV119" i="55"/>
  <c r="AR119" i="55"/>
  <c r="AN119" i="55"/>
  <c r="AJ119" i="55"/>
  <c r="AF119" i="55"/>
  <c r="AB119" i="55"/>
  <c r="X119" i="55"/>
  <c r="T119" i="55"/>
  <c r="P119" i="55"/>
  <c r="J119" i="55"/>
  <c r="B119" i="55"/>
  <c r="AZ118" i="55"/>
  <c r="AV118" i="55"/>
  <c r="AR118" i="55"/>
  <c r="AN118" i="55"/>
  <c r="AJ118" i="55"/>
  <c r="AF118" i="55"/>
  <c r="AB118" i="55"/>
  <c r="X118" i="55"/>
  <c r="T118" i="55"/>
  <c r="P118" i="55"/>
  <c r="J118" i="55"/>
  <c r="B118" i="55"/>
  <c r="AZ117" i="55"/>
  <c r="AV117" i="55"/>
  <c r="AR117" i="55"/>
  <c r="AN117" i="55"/>
  <c r="AJ117" i="55"/>
  <c r="AF117" i="55"/>
  <c r="AB117" i="55"/>
  <c r="X117" i="55"/>
  <c r="T117" i="55"/>
  <c r="P117" i="55"/>
  <c r="J117" i="55"/>
  <c r="B117" i="55"/>
  <c r="AZ116" i="55"/>
  <c r="AV116" i="55"/>
  <c r="AR116" i="55"/>
  <c r="AN116" i="55"/>
  <c r="AJ116" i="55"/>
  <c r="AF116" i="55"/>
  <c r="AB116" i="55"/>
  <c r="X116" i="55"/>
  <c r="T116" i="55"/>
  <c r="P116" i="55"/>
  <c r="J116" i="55"/>
  <c r="B116" i="55"/>
  <c r="AZ115" i="55"/>
  <c r="AV115" i="55"/>
  <c r="AR115" i="55"/>
  <c r="AN115" i="55"/>
  <c r="AJ115" i="55"/>
  <c r="AF115" i="55"/>
  <c r="AB115" i="55"/>
  <c r="X115" i="55"/>
  <c r="T115" i="55"/>
  <c r="P115" i="55"/>
  <c r="J115" i="55"/>
  <c r="B115" i="55"/>
  <c r="AZ114" i="55"/>
  <c r="AV114" i="55"/>
  <c r="AR114" i="55"/>
  <c r="AN114" i="55"/>
  <c r="AJ114" i="55"/>
  <c r="AF114" i="55"/>
  <c r="AB114" i="55"/>
  <c r="X114" i="55"/>
  <c r="T114" i="55"/>
  <c r="P114" i="55"/>
  <c r="J114" i="55"/>
  <c r="B114" i="55"/>
  <c r="AZ113" i="55"/>
  <c r="AV113" i="55"/>
  <c r="AR113" i="55"/>
  <c r="AN113" i="55"/>
  <c r="AJ113" i="55"/>
  <c r="AF113" i="55"/>
  <c r="AB113" i="55"/>
  <c r="X113" i="55"/>
  <c r="T113" i="55"/>
  <c r="P113" i="55"/>
  <c r="J113" i="55"/>
  <c r="B113" i="55"/>
  <c r="AZ112" i="55"/>
  <c r="AV112" i="55"/>
  <c r="AR112" i="55"/>
  <c r="AN112" i="55"/>
  <c r="AJ112" i="55"/>
  <c r="AF112" i="55"/>
  <c r="AB112" i="55"/>
  <c r="X112" i="55"/>
  <c r="T112" i="55"/>
  <c r="P112" i="55"/>
  <c r="J112" i="55"/>
  <c r="B112" i="55"/>
  <c r="AZ111" i="55"/>
  <c r="AV111" i="55"/>
  <c r="AR111" i="55"/>
  <c r="AN111" i="55"/>
  <c r="AJ111" i="55"/>
  <c r="AF111" i="55"/>
  <c r="AB111" i="55"/>
  <c r="X111" i="55"/>
  <c r="T111" i="55"/>
  <c r="P111" i="55"/>
  <c r="J111" i="55"/>
  <c r="B111" i="55"/>
  <c r="AZ110" i="55"/>
  <c r="AV110" i="55"/>
  <c r="AR110" i="55"/>
  <c r="AN110" i="55"/>
  <c r="AJ110" i="55"/>
  <c r="AF110" i="55"/>
  <c r="AB110" i="55"/>
  <c r="X110" i="55"/>
  <c r="T110" i="55"/>
  <c r="P110" i="55"/>
  <c r="J110" i="55"/>
  <c r="B110" i="55"/>
  <c r="AZ109" i="55"/>
  <c r="AV109" i="55"/>
  <c r="AR109" i="55"/>
  <c r="AN109" i="55"/>
  <c r="AJ109" i="55"/>
  <c r="AF109" i="55"/>
  <c r="AB109" i="55"/>
  <c r="X109" i="55"/>
  <c r="T109" i="55"/>
  <c r="P109" i="55"/>
  <c r="H109" i="55" s="1"/>
  <c r="J109" i="55"/>
  <c r="B109" i="55"/>
  <c r="AZ108" i="55"/>
  <c r="AV108" i="55"/>
  <c r="AR108" i="55"/>
  <c r="AN108" i="55"/>
  <c r="AJ108" i="55"/>
  <c r="AF108" i="55"/>
  <c r="AB108" i="55"/>
  <c r="X108" i="55"/>
  <c r="T108" i="55"/>
  <c r="P108" i="55"/>
  <c r="J108" i="55"/>
  <c r="B108" i="55"/>
  <c r="AZ107" i="55"/>
  <c r="AV107" i="55"/>
  <c r="AR107" i="55"/>
  <c r="AN107" i="55"/>
  <c r="AJ107" i="55"/>
  <c r="AF107" i="55"/>
  <c r="AB107" i="55"/>
  <c r="X107" i="55"/>
  <c r="T107" i="55"/>
  <c r="P107" i="55"/>
  <c r="J107" i="55"/>
  <c r="B107" i="55"/>
  <c r="AZ106" i="55"/>
  <c r="AV106" i="55"/>
  <c r="AR106" i="55"/>
  <c r="AN106" i="55"/>
  <c r="AJ106" i="55"/>
  <c r="AF106" i="55"/>
  <c r="AB106" i="55"/>
  <c r="X106" i="55"/>
  <c r="T106" i="55"/>
  <c r="P106" i="55"/>
  <c r="J106" i="55"/>
  <c r="B106" i="55"/>
  <c r="AZ105" i="55"/>
  <c r="AV105" i="55"/>
  <c r="AR105" i="55"/>
  <c r="AN105" i="55"/>
  <c r="AJ105" i="55"/>
  <c r="AF105" i="55"/>
  <c r="AB105" i="55"/>
  <c r="X105" i="55"/>
  <c r="T105" i="55"/>
  <c r="P105" i="55"/>
  <c r="J105" i="55"/>
  <c r="B105" i="55"/>
  <c r="AZ104" i="55"/>
  <c r="AV104" i="55"/>
  <c r="AR104" i="55"/>
  <c r="AN104" i="55"/>
  <c r="AJ104" i="55"/>
  <c r="AF104" i="55"/>
  <c r="AB104" i="55"/>
  <c r="X104" i="55"/>
  <c r="T104" i="55"/>
  <c r="P104" i="55"/>
  <c r="H104" i="55" s="1"/>
  <c r="K104" i="55" s="1"/>
  <c r="J104" i="55"/>
  <c r="B104" i="55"/>
  <c r="AZ103" i="55"/>
  <c r="AV103" i="55"/>
  <c r="AR103" i="55"/>
  <c r="AN103" i="55"/>
  <c r="AJ103" i="55"/>
  <c r="AF103" i="55"/>
  <c r="AB103" i="55"/>
  <c r="X103" i="55"/>
  <c r="T103" i="55"/>
  <c r="P103" i="55"/>
  <c r="J103" i="55"/>
  <c r="B103" i="55"/>
  <c r="AZ102" i="55"/>
  <c r="AV102" i="55"/>
  <c r="AR102" i="55"/>
  <c r="AN102" i="55"/>
  <c r="AJ102" i="55"/>
  <c r="AF102" i="55"/>
  <c r="AB102" i="55"/>
  <c r="X102" i="55"/>
  <c r="T102" i="55"/>
  <c r="P102" i="55"/>
  <c r="J102" i="55"/>
  <c r="B102" i="55"/>
  <c r="AZ101" i="55"/>
  <c r="AV101" i="55"/>
  <c r="AR101" i="55"/>
  <c r="AN101" i="55"/>
  <c r="AJ101" i="55"/>
  <c r="AF101" i="55"/>
  <c r="AB101" i="55"/>
  <c r="X101" i="55"/>
  <c r="T101" i="55"/>
  <c r="P101" i="55"/>
  <c r="H101" i="55" s="1"/>
  <c r="J101" i="55"/>
  <c r="B101" i="55"/>
  <c r="AZ100" i="55"/>
  <c r="AV100" i="55"/>
  <c r="AR100" i="55"/>
  <c r="AN100" i="55"/>
  <c r="AJ100" i="55"/>
  <c r="AF100" i="55"/>
  <c r="AB100" i="55"/>
  <c r="X100" i="55"/>
  <c r="T100" i="55"/>
  <c r="P100" i="55"/>
  <c r="J100" i="55"/>
  <c r="B100" i="55"/>
  <c r="AZ99" i="55"/>
  <c r="AV99" i="55"/>
  <c r="AR99" i="55"/>
  <c r="AN99" i="55"/>
  <c r="AJ99" i="55"/>
  <c r="AF99" i="55"/>
  <c r="AB99" i="55"/>
  <c r="X99" i="55"/>
  <c r="T99" i="55"/>
  <c r="P99" i="55"/>
  <c r="J99" i="55"/>
  <c r="B99" i="55"/>
  <c r="AZ98" i="55"/>
  <c r="AV98" i="55"/>
  <c r="AR98" i="55"/>
  <c r="AN98" i="55"/>
  <c r="AJ98" i="55"/>
  <c r="AF98" i="55"/>
  <c r="AB98" i="55"/>
  <c r="X98" i="55"/>
  <c r="T98" i="55"/>
  <c r="P98" i="55"/>
  <c r="J98" i="55"/>
  <c r="B98" i="55"/>
  <c r="AZ97" i="55"/>
  <c r="AV97" i="55"/>
  <c r="AR97" i="55"/>
  <c r="AN97" i="55"/>
  <c r="AJ97" i="55"/>
  <c r="AF97" i="55"/>
  <c r="AB97" i="55"/>
  <c r="X97" i="55"/>
  <c r="T97" i="55"/>
  <c r="P97" i="55"/>
  <c r="J97" i="55"/>
  <c r="B97" i="55"/>
  <c r="AZ96" i="55"/>
  <c r="AV96" i="55"/>
  <c r="AR96" i="55"/>
  <c r="AN96" i="55"/>
  <c r="AJ96" i="55"/>
  <c r="AF96" i="55"/>
  <c r="AB96" i="55"/>
  <c r="X96" i="55"/>
  <c r="T96" i="55"/>
  <c r="P96" i="55"/>
  <c r="H96" i="55" s="1"/>
  <c r="K96" i="55" s="1"/>
  <c r="J96" i="55"/>
  <c r="B96" i="55"/>
  <c r="AZ95" i="55"/>
  <c r="AV95" i="55"/>
  <c r="AR95" i="55"/>
  <c r="AN95" i="55"/>
  <c r="AJ95" i="55"/>
  <c r="AF95" i="55"/>
  <c r="AB95" i="55"/>
  <c r="X95" i="55"/>
  <c r="T95" i="55"/>
  <c r="P95" i="55"/>
  <c r="J95" i="55"/>
  <c r="B95" i="55"/>
  <c r="AZ94" i="55"/>
  <c r="AV94" i="55"/>
  <c r="AR94" i="55"/>
  <c r="AN94" i="55"/>
  <c r="AJ94" i="55"/>
  <c r="AF94" i="55"/>
  <c r="AB94" i="55"/>
  <c r="X94" i="55"/>
  <c r="T94" i="55"/>
  <c r="P94" i="55"/>
  <c r="J94" i="55"/>
  <c r="B94" i="55"/>
  <c r="AZ93" i="55"/>
  <c r="AV93" i="55"/>
  <c r="AR93" i="55"/>
  <c r="AN93" i="55"/>
  <c r="AJ93" i="55"/>
  <c r="AF93" i="55"/>
  <c r="AB93" i="55"/>
  <c r="X93" i="55"/>
  <c r="T93" i="55"/>
  <c r="P93" i="55"/>
  <c r="H93" i="55" s="1"/>
  <c r="J93" i="55"/>
  <c r="B93" i="55"/>
  <c r="AZ92" i="55"/>
  <c r="AV92" i="55"/>
  <c r="AR92" i="55"/>
  <c r="AN92" i="55"/>
  <c r="AJ92" i="55"/>
  <c r="AF92" i="55"/>
  <c r="AB92" i="55"/>
  <c r="X92" i="55"/>
  <c r="T92" i="55"/>
  <c r="P92" i="55"/>
  <c r="J92" i="55"/>
  <c r="B92" i="55"/>
  <c r="AZ91" i="55"/>
  <c r="AV91" i="55"/>
  <c r="AR91" i="55"/>
  <c r="AN91" i="55"/>
  <c r="AJ91" i="55"/>
  <c r="AF91" i="55"/>
  <c r="AB91" i="55"/>
  <c r="X91" i="55"/>
  <c r="T91" i="55"/>
  <c r="P91" i="55"/>
  <c r="J91" i="55"/>
  <c r="B91" i="55"/>
  <c r="AZ90" i="55"/>
  <c r="AV90" i="55"/>
  <c r="AR90" i="55"/>
  <c r="AN90" i="55"/>
  <c r="AJ90" i="55"/>
  <c r="AF90" i="55"/>
  <c r="AB90" i="55"/>
  <c r="X90" i="55"/>
  <c r="T90" i="55"/>
  <c r="P90" i="55"/>
  <c r="J90" i="55"/>
  <c r="B90" i="55"/>
  <c r="AZ89" i="55"/>
  <c r="AV89" i="55"/>
  <c r="AR89" i="55"/>
  <c r="AN89" i="55"/>
  <c r="AJ89" i="55"/>
  <c r="AF89" i="55"/>
  <c r="AB89" i="55"/>
  <c r="X89" i="55"/>
  <c r="T89" i="55"/>
  <c r="H89" i="55" s="1"/>
  <c r="K89" i="55" s="1"/>
  <c r="P89" i="55"/>
  <c r="J89" i="55"/>
  <c r="B89" i="55"/>
  <c r="AZ88" i="55"/>
  <c r="AV88" i="55"/>
  <c r="AR88" i="55"/>
  <c r="AN88" i="55"/>
  <c r="AJ88" i="55"/>
  <c r="AF88" i="55"/>
  <c r="AB88" i="55"/>
  <c r="X88" i="55"/>
  <c r="T88" i="55"/>
  <c r="P88" i="55"/>
  <c r="J88" i="55"/>
  <c r="B88" i="55"/>
  <c r="AZ87" i="55"/>
  <c r="AV87" i="55"/>
  <c r="AR87" i="55"/>
  <c r="AN87" i="55"/>
  <c r="AJ87" i="55"/>
  <c r="AF87" i="55"/>
  <c r="AB87" i="55"/>
  <c r="X87" i="55"/>
  <c r="T87" i="55"/>
  <c r="P87" i="55"/>
  <c r="J87" i="55"/>
  <c r="B87" i="55"/>
  <c r="AZ86" i="55"/>
  <c r="AV86" i="55"/>
  <c r="AR86" i="55"/>
  <c r="AN86" i="55"/>
  <c r="AJ86" i="55"/>
  <c r="AF86" i="55"/>
  <c r="AB86" i="55"/>
  <c r="X86" i="55"/>
  <c r="T86" i="55"/>
  <c r="P86" i="55"/>
  <c r="J86" i="55"/>
  <c r="B86" i="55"/>
  <c r="AZ85" i="55"/>
  <c r="AV85" i="55"/>
  <c r="AR85" i="55"/>
  <c r="AN85" i="55"/>
  <c r="AJ85" i="55"/>
  <c r="AF85" i="55"/>
  <c r="AB85" i="55"/>
  <c r="X85" i="55"/>
  <c r="T85" i="55"/>
  <c r="P85" i="55"/>
  <c r="J85" i="55"/>
  <c r="B85" i="55"/>
  <c r="AZ84" i="55"/>
  <c r="AV84" i="55"/>
  <c r="AR84" i="55"/>
  <c r="AN84" i="55"/>
  <c r="AJ84" i="55"/>
  <c r="AF84" i="55"/>
  <c r="AB84" i="55"/>
  <c r="X84" i="55"/>
  <c r="T84" i="55"/>
  <c r="P84" i="55"/>
  <c r="J84" i="55"/>
  <c r="B84" i="55"/>
  <c r="AZ83" i="55"/>
  <c r="AV83" i="55"/>
  <c r="AR83" i="55"/>
  <c r="AN83" i="55"/>
  <c r="AJ83" i="55"/>
  <c r="AF83" i="55"/>
  <c r="AB83" i="55"/>
  <c r="X83" i="55"/>
  <c r="T83" i="55"/>
  <c r="P83" i="55"/>
  <c r="J83" i="55"/>
  <c r="B83" i="55"/>
  <c r="AZ82" i="55"/>
  <c r="AV82" i="55"/>
  <c r="AR82" i="55"/>
  <c r="AN82" i="55"/>
  <c r="AJ82" i="55"/>
  <c r="AF82" i="55"/>
  <c r="AB82" i="55"/>
  <c r="X82" i="55"/>
  <c r="T82" i="55"/>
  <c r="P82" i="55"/>
  <c r="J82" i="55"/>
  <c r="B82" i="55"/>
  <c r="AZ81" i="55"/>
  <c r="AV81" i="55"/>
  <c r="AR81" i="55"/>
  <c r="AN81" i="55"/>
  <c r="AJ81" i="55"/>
  <c r="AF81" i="55"/>
  <c r="AB81" i="55"/>
  <c r="X81" i="55"/>
  <c r="T81" i="55"/>
  <c r="P81" i="55"/>
  <c r="J81" i="55"/>
  <c r="B81" i="55"/>
  <c r="AZ80" i="55"/>
  <c r="AV80" i="55"/>
  <c r="AR80" i="55"/>
  <c r="AN80" i="55"/>
  <c r="AJ80" i="55"/>
  <c r="AF80" i="55"/>
  <c r="AB80" i="55"/>
  <c r="X80" i="55"/>
  <c r="T80" i="55"/>
  <c r="P80" i="55"/>
  <c r="J80" i="55"/>
  <c r="B80" i="55"/>
  <c r="AZ79" i="55"/>
  <c r="AV79" i="55"/>
  <c r="AR79" i="55"/>
  <c r="AN79" i="55"/>
  <c r="AJ79" i="55"/>
  <c r="AF79" i="55"/>
  <c r="AB79" i="55"/>
  <c r="X79" i="55"/>
  <c r="T79" i="55"/>
  <c r="P79" i="55"/>
  <c r="J79" i="55"/>
  <c r="B79" i="55"/>
  <c r="AZ78" i="55"/>
  <c r="AV78" i="55"/>
  <c r="AR78" i="55"/>
  <c r="AN78" i="55"/>
  <c r="AJ78" i="55"/>
  <c r="AF78" i="55"/>
  <c r="AB78" i="55"/>
  <c r="X78" i="55"/>
  <c r="T78" i="55"/>
  <c r="P78" i="55"/>
  <c r="J78" i="55"/>
  <c r="B78" i="55"/>
  <c r="AZ77" i="55"/>
  <c r="AV77" i="55"/>
  <c r="AR77" i="55"/>
  <c r="AN77" i="55"/>
  <c r="AJ77" i="55"/>
  <c r="AF77" i="55"/>
  <c r="AB77" i="55"/>
  <c r="X77" i="55"/>
  <c r="T77" i="55"/>
  <c r="P77" i="55"/>
  <c r="J77" i="55"/>
  <c r="B77" i="55"/>
  <c r="AZ76" i="55"/>
  <c r="AV76" i="55"/>
  <c r="AR76" i="55"/>
  <c r="AN76" i="55"/>
  <c r="AJ76" i="55"/>
  <c r="AF76" i="55"/>
  <c r="AB76" i="55"/>
  <c r="X76" i="55"/>
  <c r="T76" i="55"/>
  <c r="P76" i="55"/>
  <c r="J76" i="55"/>
  <c r="B76" i="55"/>
  <c r="AZ75" i="55"/>
  <c r="AV75" i="55"/>
  <c r="AR75" i="55"/>
  <c r="AN75" i="55"/>
  <c r="AJ75" i="55"/>
  <c r="AF75" i="55"/>
  <c r="AB75" i="55"/>
  <c r="X75" i="55"/>
  <c r="T75" i="55"/>
  <c r="P75" i="55"/>
  <c r="J75" i="55"/>
  <c r="B75" i="55"/>
  <c r="AZ74" i="55"/>
  <c r="AV74" i="55"/>
  <c r="AR74" i="55"/>
  <c r="AN74" i="55"/>
  <c r="AJ74" i="55"/>
  <c r="AF74" i="55"/>
  <c r="AB74" i="55"/>
  <c r="X74" i="55"/>
  <c r="T74" i="55"/>
  <c r="P74" i="55"/>
  <c r="J74" i="55"/>
  <c r="B74" i="55"/>
  <c r="AZ73" i="55"/>
  <c r="AV73" i="55"/>
  <c r="AR73" i="55"/>
  <c r="AN73" i="55"/>
  <c r="AJ73" i="55"/>
  <c r="AF73" i="55"/>
  <c r="AB73" i="55"/>
  <c r="X73" i="55"/>
  <c r="T73" i="55"/>
  <c r="P73" i="55"/>
  <c r="J73" i="55"/>
  <c r="B73" i="55"/>
  <c r="AZ72" i="55"/>
  <c r="AV72" i="55"/>
  <c r="AR72" i="55"/>
  <c r="AN72" i="55"/>
  <c r="AJ72" i="55"/>
  <c r="AF72" i="55"/>
  <c r="AB72" i="55"/>
  <c r="X72" i="55"/>
  <c r="T72" i="55"/>
  <c r="P72" i="55"/>
  <c r="J72" i="55"/>
  <c r="B72" i="55"/>
  <c r="AZ71" i="55"/>
  <c r="AV71" i="55"/>
  <c r="AR71" i="55"/>
  <c r="AN71" i="55"/>
  <c r="AJ71" i="55"/>
  <c r="AF71" i="55"/>
  <c r="AB71" i="55"/>
  <c r="X71" i="55"/>
  <c r="T71" i="55"/>
  <c r="P71" i="55"/>
  <c r="J71" i="55"/>
  <c r="B71" i="55"/>
  <c r="AZ70" i="55"/>
  <c r="AV70" i="55"/>
  <c r="AR70" i="55"/>
  <c r="AN70" i="55"/>
  <c r="AJ70" i="55"/>
  <c r="AF70" i="55"/>
  <c r="AB70" i="55"/>
  <c r="X70" i="55"/>
  <c r="T70" i="55"/>
  <c r="P70" i="55"/>
  <c r="J70" i="55"/>
  <c r="B70" i="55"/>
  <c r="AZ69" i="55"/>
  <c r="AV69" i="55"/>
  <c r="AR69" i="55"/>
  <c r="AN69" i="55"/>
  <c r="AJ69" i="55"/>
  <c r="AF69" i="55"/>
  <c r="AB69" i="55"/>
  <c r="X69" i="55"/>
  <c r="T69" i="55"/>
  <c r="P69" i="55"/>
  <c r="J69" i="55"/>
  <c r="B69" i="55"/>
  <c r="AZ68" i="55"/>
  <c r="AV68" i="55"/>
  <c r="AR68" i="55"/>
  <c r="AN68" i="55"/>
  <c r="AJ68" i="55"/>
  <c r="AF68" i="55"/>
  <c r="AB68" i="55"/>
  <c r="X68" i="55"/>
  <c r="T68" i="55"/>
  <c r="P68" i="55"/>
  <c r="J68" i="55"/>
  <c r="B68" i="55"/>
  <c r="AZ67" i="55"/>
  <c r="AV67" i="55"/>
  <c r="AR67" i="55"/>
  <c r="AN67" i="55"/>
  <c r="AJ67" i="55"/>
  <c r="AF67" i="55"/>
  <c r="AB67" i="55"/>
  <c r="X67" i="55"/>
  <c r="T67" i="55"/>
  <c r="P67" i="55"/>
  <c r="J67" i="55"/>
  <c r="B67" i="55"/>
  <c r="AZ66" i="55"/>
  <c r="AV66" i="55"/>
  <c r="AR66" i="55"/>
  <c r="AN66" i="55"/>
  <c r="AJ66" i="55"/>
  <c r="AF66" i="55"/>
  <c r="AB66" i="55"/>
  <c r="X66" i="55"/>
  <c r="T66" i="55"/>
  <c r="P66" i="55"/>
  <c r="J66" i="55"/>
  <c r="B66" i="55"/>
  <c r="AZ65" i="55"/>
  <c r="AV65" i="55"/>
  <c r="AR65" i="55"/>
  <c r="AN65" i="55"/>
  <c r="AJ65" i="55"/>
  <c r="AF65" i="55"/>
  <c r="AB65" i="55"/>
  <c r="X65" i="55"/>
  <c r="T65" i="55"/>
  <c r="P65" i="55"/>
  <c r="J65" i="55"/>
  <c r="B65" i="55"/>
  <c r="AZ64" i="55"/>
  <c r="AV64" i="55"/>
  <c r="AR64" i="55"/>
  <c r="AN64" i="55"/>
  <c r="AJ64" i="55"/>
  <c r="AF64" i="55"/>
  <c r="AB64" i="55"/>
  <c r="X64" i="55"/>
  <c r="T64" i="55"/>
  <c r="P64" i="55"/>
  <c r="J64" i="55"/>
  <c r="B64" i="55"/>
  <c r="AZ63" i="55"/>
  <c r="AV63" i="55"/>
  <c r="AR63" i="55"/>
  <c r="AN63" i="55"/>
  <c r="AJ63" i="55"/>
  <c r="AF63" i="55"/>
  <c r="AB63" i="55"/>
  <c r="X63" i="55"/>
  <c r="T63" i="55"/>
  <c r="P63" i="55"/>
  <c r="J63" i="55"/>
  <c r="B63" i="55"/>
  <c r="AZ62" i="55"/>
  <c r="AV62" i="55"/>
  <c r="AR62" i="55"/>
  <c r="AN62" i="55"/>
  <c r="AJ62" i="55"/>
  <c r="AF62" i="55"/>
  <c r="AB62" i="55"/>
  <c r="X62" i="55"/>
  <c r="T62" i="55"/>
  <c r="P62" i="55"/>
  <c r="J62" i="55"/>
  <c r="B62" i="55"/>
  <c r="AZ61" i="55"/>
  <c r="AV61" i="55"/>
  <c r="AR61" i="55"/>
  <c r="AN61" i="55"/>
  <c r="AJ61" i="55"/>
  <c r="AF61" i="55"/>
  <c r="AB61" i="55"/>
  <c r="X61" i="55"/>
  <c r="T61" i="55"/>
  <c r="P61" i="55"/>
  <c r="J61" i="55"/>
  <c r="B61" i="55"/>
  <c r="AZ60" i="55"/>
  <c r="AV60" i="55"/>
  <c r="AR60" i="55"/>
  <c r="AN60" i="55"/>
  <c r="AJ60" i="55"/>
  <c r="AF60" i="55"/>
  <c r="AB60" i="55"/>
  <c r="X60" i="55"/>
  <c r="T60" i="55"/>
  <c r="P60" i="55"/>
  <c r="J60" i="55"/>
  <c r="B60" i="55"/>
  <c r="AZ45" i="55"/>
  <c r="AV45" i="55"/>
  <c r="AR45" i="55"/>
  <c r="AN45" i="55"/>
  <c r="AJ45" i="55"/>
  <c r="AF45" i="55"/>
  <c r="AB45" i="55"/>
  <c r="X45" i="55"/>
  <c r="T45" i="55"/>
  <c r="P45" i="55"/>
  <c r="J45" i="55"/>
  <c r="B45" i="55"/>
  <c r="AZ41" i="55"/>
  <c r="AV41" i="55"/>
  <c r="AR41" i="55"/>
  <c r="AN41" i="55"/>
  <c r="AJ41" i="55"/>
  <c r="AF41" i="55"/>
  <c r="AB41" i="55"/>
  <c r="X41" i="55"/>
  <c r="T41" i="55"/>
  <c r="P41" i="55"/>
  <c r="J41" i="55"/>
  <c r="B41" i="55"/>
  <c r="AZ6" i="55"/>
  <c r="AV6" i="55"/>
  <c r="AR6" i="55"/>
  <c r="AN6" i="55"/>
  <c r="AJ6" i="55"/>
  <c r="AF6" i="55"/>
  <c r="AB6" i="55"/>
  <c r="X6" i="55"/>
  <c r="T6" i="55"/>
  <c r="P6" i="55"/>
  <c r="J6" i="55"/>
  <c r="B6" i="55"/>
  <c r="AZ19" i="55"/>
  <c r="AV19" i="55"/>
  <c r="AR19" i="55"/>
  <c r="AN19" i="55"/>
  <c r="AJ19" i="55"/>
  <c r="AF19" i="55"/>
  <c r="AB19" i="55"/>
  <c r="X19" i="55"/>
  <c r="T19" i="55"/>
  <c r="P19" i="55"/>
  <c r="J19" i="55"/>
  <c r="B19" i="55"/>
  <c r="AZ44" i="55"/>
  <c r="AV44" i="55"/>
  <c r="AR44" i="55"/>
  <c r="AN44" i="55"/>
  <c r="AJ44" i="55"/>
  <c r="AF44" i="55"/>
  <c r="AB44" i="55"/>
  <c r="X44" i="55"/>
  <c r="T44" i="55"/>
  <c r="P44" i="55"/>
  <c r="J44" i="55"/>
  <c r="B44" i="55"/>
  <c r="AZ38" i="55"/>
  <c r="AV38" i="55"/>
  <c r="AR38" i="55"/>
  <c r="AN38" i="55"/>
  <c r="AJ38" i="55"/>
  <c r="AF38" i="55"/>
  <c r="AB38" i="55"/>
  <c r="X38" i="55"/>
  <c r="T38" i="55"/>
  <c r="P38" i="55"/>
  <c r="J38" i="55"/>
  <c r="B38" i="55"/>
  <c r="AZ32" i="55"/>
  <c r="AV32" i="55"/>
  <c r="AR32" i="55"/>
  <c r="AN32" i="55"/>
  <c r="AJ32" i="55"/>
  <c r="AF32" i="55"/>
  <c r="AB32" i="55"/>
  <c r="X32" i="55"/>
  <c r="T32" i="55"/>
  <c r="P32" i="55"/>
  <c r="J32" i="55"/>
  <c r="B32" i="55"/>
  <c r="AZ13" i="55"/>
  <c r="AV13" i="55"/>
  <c r="AR13" i="55"/>
  <c r="AN13" i="55"/>
  <c r="AJ13" i="55"/>
  <c r="AF13" i="55"/>
  <c r="AB13" i="55"/>
  <c r="X13" i="55"/>
  <c r="T13" i="55"/>
  <c r="P13" i="55"/>
  <c r="J13" i="55"/>
  <c r="B13" i="55"/>
  <c r="AZ3" i="55"/>
  <c r="AV3" i="55"/>
  <c r="AR3" i="55"/>
  <c r="AN3" i="55"/>
  <c r="AJ3" i="55"/>
  <c r="AF3" i="55"/>
  <c r="AB3" i="55"/>
  <c r="X3" i="55"/>
  <c r="T3" i="55"/>
  <c r="P3" i="55"/>
  <c r="J3" i="55"/>
  <c r="B3" i="55"/>
  <c r="AZ14" i="55"/>
  <c r="AV14" i="55"/>
  <c r="AR14" i="55"/>
  <c r="AN14" i="55"/>
  <c r="AJ14" i="55"/>
  <c r="AF14" i="55"/>
  <c r="AB14" i="55"/>
  <c r="X14" i="55"/>
  <c r="T14" i="55"/>
  <c r="P14" i="55"/>
  <c r="J14" i="55"/>
  <c r="B14" i="55"/>
  <c r="AZ33" i="55"/>
  <c r="AV33" i="55"/>
  <c r="AR33" i="55"/>
  <c r="AN33" i="55"/>
  <c r="AJ33" i="55"/>
  <c r="AF33" i="55"/>
  <c r="AB33" i="55"/>
  <c r="X33" i="55"/>
  <c r="T33" i="55"/>
  <c r="P33" i="55"/>
  <c r="J33" i="55"/>
  <c r="B33" i="55"/>
  <c r="AZ15" i="55"/>
  <c r="AV15" i="55"/>
  <c r="AR15" i="55"/>
  <c r="AN15" i="55"/>
  <c r="AJ15" i="55"/>
  <c r="AF15" i="55"/>
  <c r="AB15" i="55"/>
  <c r="X15" i="55"/>
  <c r="T15" i="55"/>
  <c r="P15" i="55"/>
  <c r="J15" i="55"/>
  <c r="B15" i="55"/>
  <c r="AZ46" i="55"/>
  <c r="AV46" i="55"/>
  <c r="AR46" i="55"/>
  <c r="AN46" i="55"/>
  <c r="AJ46" i="55"/>
  <c r="AF46" i="55"/>
  <c r="AB46" i="55"/>
  <c r="X46" i="55"/>
  <c r="T46" i="55"/>
  <c r="P46" i="55"/>
  <c r="J46" i="55"/>
  <c r="B46" i="55"/>
  <c r="AZ36" i="55"/>
  <c r="AV36" i="55"/>
  <c r="AR36" i="55"/>
  <c r="AN36" i="55"/>
  <c r="AJ36" i="55"/>
  <c r="AF36" i="55"/>
  <c r="AB36" i="55"/>
  <c r="X36" i="55"/>
  <c r="T36" i="55"/>
  <c r="P36" i="55"/>
  <c r="J36" i="55"/>
  <c r="B36" i="55"/>
  <c r="AZ51" i="55"/>
  <c r="AV51" i="55"/>
  <c r="AR51" i="55"/>
  <c r="AN51" i="55"/>
  <c r="AJ51" i="55"/>
  <c r="AF51" i="55"/>
  <c r="AB51" i="55"/>
  <c r="X51" i="55"/>
  <c r="T51" i="55"/>
  <c r="P51" i="55"/>
  <c r="J51" i="55"/>
  <c r="B51" i="55"/>
  <c r="AZ5" i="55"/>
  <c r="AV5" i="55"/>
  <c r="AR5" i="55"/>
  <c r="AN5" i="55"/>
  <c r="AJ5" i="55"/>
  <c r="AF5" i="55"/>
  <c r="AB5" i="55"/>
  <c r="X5" i="55"/>
  <c r="T5" i="55"/>
  <c r="P5" i="55"/>
  <c r="J5" i="55"/>
  <c r="B5" i="55"/>
  <c r="BD43" i="55"/>
  <c r="AZ43" i="55"/>
  <c r="AV43" i="55"/>
  <c r="AR43" i="55"/>
  <c r="AN43" i="55"/>
  <c r="AJ43" i="55"/>
  <c r="AF43" i="55"/>
  <c r="AB43" i="55"/>
  <c r="X43" i="55"/>
  <c r="T43" i="55"/>
  <c r="P43" i="55"/>
  <c r="J43" i="55"/>
  <c r="B43" i="55"/>
  <c r="AZ35" i="55"/>
  <c r="AV35" i="55"/>
  <c r="AR35" i="55"/>
  <c r="AN35" i="55"/>
  <c r="AJ35" i="55"/>
  <c r="AF35" i="55"/>
  <c r="AB35" i="55"/>
  <c r="X35" i="55"/>
  <c r="T35" i="55"/>
  <c r="P35" i="55"/>
  <c r="J35" i="55"/>
  <c r="B35" i="55"/>
  <c r="AZ29" i="55"/>
  <c r="AV29" i="55"/>
  <c r="AR29" i="55"/>
  <c r="AN29" i="55"/>
  <c r="AJ29" i="55"/>
  <c r="AF29" i="55"/>
  <c r="AB29" i="55"/>
  <c r="X29" i="55"/>
  <c r="T29" i="55"/>
  <c r="P29" i="55"/>
  <c r="J29" i="55"/>
  <c r="B29" i="55"/>
  <c r="AZ28" i="55"/>
  <c r="AV28" i="55"/>
  <c r="AR28" i="55"/>
  <c r="AN28" i="55"/>
  <c r="AJ28" i="55"/>
  <c r="AF28" i="55"/>
  <c r="AB28" i="55"/>
  <c r="X28" i="55"/>
  <c r="T28" i="55"/>
  <c r="P28" i="55"/>
  <c r="J28" i="55"/>
  <c r="B28" i="55"/>
  <c r="AZ10" i="55"/>
  <c r="AV10" i="55"/>
  <c r="AR10" i="55"/>
  <c r="AN10" i="55"/>
  <c r="AJ10" i="55"/>
  <c r="AF10" i="55"/>
  <c r="AB10" i="55"/>
  <c r="X10" i="55"/>
  <c r="T10" i="55"/>
  <c r="P10" i="55"/>
  <c r="J10" i="55"/>
  <c r="B10" i="55"/>
  <c r="AZ26" i="55"/>
  <c r="AV26" i="55"/>
  <c r="AR26" i="55"/>
  <c r="AN26" i="55"/>
  <c r="AJ26" i="55"/>
  <c r="AF26" i="55"/>
  <c r="AB26" i="55"/>
  <c r="X26" i="55"/>
  <c r="T26" i="55"/>
  <c r="P26" i="55"/>
  <c r="J26" i="55"/>
  <c r="B26" i="55"/>
  <c r="AZ54" i="55"/>
  <c r="AV54" i="55"/>
  <c r="AR54" i="55"/>
  <c r="AN54" i="55"/>
  <c r="AJ54" i="55"/>
  <c r="AF54" i="55"/>
  <c r="AB54" i="55"/>
  <c r="X54" i="55"/>
  <c r="T54" i="55"/>
  <c r="P54" i="55"/>
  <c r="J54" i="55"/>
  <c r="B54" i="55"/>
  <c r="AZ37" i="55"/>
  <c r="AV37" i="55"/>
  <c r="AR37" i="55"/>
  <c r="AN37" i="55"/>
  <c r="AJ37" i="55"/>
  <c r="AF37" i="55"/>
  <c r="AB37" i="55"/>
  <c r="X37" i="55"/>
  <c r="T37" i="55"/>
  <c r="P37" i="55"/>
  <c r="J37" i="55"/>
  <c r="B37" i="55"/>
  <c r="AZ55" i="55"/>
  <c r="AV55" i="55"/>
  <c r="AR55" i="55"/>
  <c r="AN55" i="55"/>
  <c r="AJ55" i="55"/>
  <c r="AF55" i="55"/>
  <c r="AB55" i="55"/>
  <c r="X55" i="55"/>
  <c r="T55" i="55"/>
  <c r="P55" i="55"/>
  <c r="J55" i="55"/>
  <c r="B55" i="55"/>
  <c r="AZ21" i="55"/>
  <c r="AV21" i="55"/>
  <c r="AR21" i="55"/>
  <c r="AN21" i="55"/>
  <c r="AJ21" i="55"/>
  <c r="AF21" i="55"/>
  <c r="AB21" i="55"/>
  <c r="X21" i="55"/>
  <c r="T21" i="55"/>
  <c r="P21" i="55"/>
  <c r="J21" i="55"/>
  <c r="B21" i="55"/>
  <c r="AZ58" i="55"/>
  <c r="AV58" i="55"/>
  <c r="AR58" i="55"/>
  <c r="AN58" i="55"/>
  <c r="AJ58" i="55"/>
  <c r="AF58" i="55"/>
  <c r="AB58" i="55"/>
  <c r="X58" i="55"/>
  <c r="T58" i="55"/>
  <c r="P58" i="55"/>
  <c r="J58" i="55"/>
  <c r="B58" i="55"/>
  <c r="AZ25" i="55"/>
  <c r="AV25" i="55"/>
  <c r="AR25" i="55"/>
  <c r="AN25" i="55"/>
  <c r="AJ25" i="55"/>
  <c r="AF25" i="55"/>
  <c r="AB25" i="55"/>
  <c r="X25" i="55"/>
  <c r="T25" i="55"/>
  <c r="P25" i="55"/>
  <c r="J25" i="55"/>
  <c r="B25" i="55"/>
  <c r="AZ52" i="55"/>
  <c r="AV52" i="55"/>
  <c r="AR52" i="55"/>
  <c r="AN52" i="55"/>
  <c r="AJ52" i="55"/>
  <c r="AF52" i="55"/>
  <c r="AB52" i="55"/>
  <c r="X52" i="55"/>
  <c r="T52" i="55"/>
  <c r="P52" i="55"/>
  <c r="J52" i="55"/>
  <c r="B52" i="55"/>
  <c r="AZ53" i="55"/>
  <c r="AV53" i="55"/>
  <c r="AR53" i="55"/>
  <c r="AN53" i="55"/>
  <c r="AJ53" i="55"/>
  <c r="AF53" i="55"/>
  <c r="AB53" i="55"/>
  <c r="X53" i="55"/>
  <c r="T53" i="55"/>
  <c r="P53" i="55"/>
  <c r="J53" i="55"/>
  <c r="B53" i="55"/>
  <c r="AZ59" i="55"/>
  <c r="AV59" i="55"/>
  <c r="AR59" i="55"/>
  <c r="AN59" i="55"/>
  <c r="AJ59" i="55"/>
  <c r="AF59" i="55"/>
  <c r="AB59" i="55"/>
  <c r="X59" i="55"/>
  <c r="T59" i="55"/>
  <c r="P59" i="55"/>
  <c r="J59" i="55"/>
  <c r="B59" i="55"/>
  <c r="AZ31" i="55"/>
  <c r="AV31" i="55"/>
  <c r="AR31" i="55"/>
  <c r="AN31" i="55"/>
  <c r="AJ31" i="55"/>
  <c r="AF31" i="55"/>
  <c r="AB31" i="55"/>
  <c r="X31" i="55"/>
  <c r="T31" i="55"/>
  <c r="P31" i="55"/>
  <c r="J31" i="55"/>
  <c r="B31" i="55"/>
  <c r="AZ39" i="55"/>
  <c r="AV39" i="55"/>
  <c r="AR39" i="55"/>
  <c r="AN39" i="55"/>
  <c r="AJ39" i="55"/>
  <c r="AF39" i="55"/>
  <c r="AB39" i="55"/>
  <c r="X39" i="55"/>
  <c r="T39" i="55"/>
  <c r="P39" i="55"/>
  <c r="J39" i="55"/>
  <c r="B39" i="55"/>
  <c r="AZ11" i="55"/>
  <c r="AV11" i="55"/>
  <c r="AR11" i="55"/>
  <c r="AN11" i="55"/>
  <c r="AJ11" i="55"/>
  <c r="AF11" i="55"/>
  <c r="AB11" i="55"/>
  <c r="X11" i="55"/>
  <c r="T11" i="55"/>
  <c r="P11" i="55"/>
  <c r="J11" i="55"/>
  <c r="B11" i="55"/>
  <c r="AZ24" i="55"/>
  <c r="AV24" i="55"/>
  <c r="AR24" i="55"/>
  <c r="AN24" i="55"/>
  <c r="AJ24" i="55"/>
  <c r="AF24" i="55"/>
  <c r="AB24" i="55"/>
  <c r="X24" i="55"/>
  <c r="T24" i="55"/>
  <c r="P24" i="55"/>
  <c r="J24" i="55"/>
  <c r="B24" i="55"/>
  <c r="AZ47" i="55"/>
  <c r="AV47" i="55"/>
  <c r="AR47" i="55"/>
  <c r="AN47" i="55"/>
  <c r="AJ47" i="55"/>
  <c r="AF47" i="55"/>
  <c r="AB47" i="55"/>
  <c r="X47" i="55"/>
  <c r="T47" i="55"/>
  <c r="P47" i="55"/>
  <c r="J47" i="55"/>
  <c r="B47" i="55"/>
  <c r="D1" i="55"/>
  <c r="AC2" i="54"/>
  <c r="C12" i="54" s="1"/>
  <c r="AD2" i="54"/>
  <c r="AE2" i="54"/>
  <c r="AC3" i="54"/>
  <c r="AD3" i="54"/>
  <c r="AE3" i="54"/>
  <c r="AC4" i="54"/>
  <c r="AD4" i="54"/>
  <c r="C61" i="54" s="1"/>
  <c r="AE4" i="54"/>
  <c r="A61" i="54" s="1"/>
  <c r="AC5" i="54"/>
  <c r="AD5" i="54"/>
  <c r="AE5" i="54"/>
  <c r="A86" i="54" s="1"/>
  <c r="AC6" i="54"/>
  <c r="C111" i="54" s="1"/>
  <c r="AD6" i="54"/>
  <c r="AE6" i="54"/>
  <c r="A111" i="54" s="1"/>
  <c r="AC7" i="54"/>
  <c r="AD7" i="54"/>
  <c r="AE7" i="54"/>
  <c r="AC8" i="54"/>
  <c r="AD8" i="54"/>
  <c r="AE8" i="54"/>
  <c r="A161" i="54" s="1"/>
  <c r="AC9" i="54"/>
  <c r="AD9" i="54"/>
  <c r="AE9" i="54"/>
  <c r="A186" i="54" s="1"/>
  <c r="A12" i="54"/>
  <c r="L12" i="54"/>
  <c r="A37" i="54"/>
  <c r="L37" i="54"/>
  <c r="L61" i="54"/>
  <c r="C86" i="54"/>
  <c r="L86" i="54"/>
  <c r="L111" i="54"/>
  <c r="A136" i="54"/>
  <c r="L136" i="54"/>
  <c r="C161" i="54"/>
  <c r="L161" i="54"/>
  <c r="C186" i="54"/>
  <c r="L186" i="54"/>
  <c r="H105" i="55" l="1"/>
  <c r="H5" i="55"/>
  <c r="H51" i="55"/>
  <c r="H15" i="55"/>
  <c r="BA15" i="55" s="1"/>
  <c r="BC15" i="55" s="1"/>
  <c r="BD15" i="55" s="1"/>
  <c r="H33" i="55"/>
  <c r="H32" i="55"/>
  <c r="H44" i="55"/>
  <c r="K44" i="55" s="1"/>
  <c r="H6" i="55"/>
  <c r="K6" i="55" s="1"/>
  <c r="H63" i="55"/>
  <c r="K63" i="55" s="1"/>
  <c r="H79" i="55"/>
  <c r="H112" i="55"/>
  <c r="K112" i="55" s="1"/>
  <c r="H117" i="55"/>
  <c r="K117" i="55" s="1"/>
  <c r="C37" i="54"/>
  <c r="H29" i="55"/>
  <c r="H46" i="55"/>
  <c r="H3" i="55"/>
  <c r="K3" i="55" s="1"/>
  <c r="H13" i="55"/>
  <c r="H73" i="55"/>
  <c r="H80" i="55"/>
  <c r="H113" i="55"/>
  <c r="BA113" i="55" s="1"/>
  <c r="BC113" i="55" s="1"/>
  <c r="BD113" i="55" s="1"/>
  <c r="H64" i="55"/>
  <c r="H68" i="55"/>
  <c r="H69" i="55"/>
  <c r="H72" i="55"/>
  <c r="K72" i="55" s="1"/>
  <c r="H116" i="55"/>
  <c r="H42" i="55"/>
  <c r="K42" i="55" s="1"/>
  <c r="H112" i="56"/>
  <c r="H107" i="56"/>
  <c r="K107" i="56" s="1"/>
  <c r="H103" i="56"/>
  <c r="H96" i="56"/>
  <c r="H55" i="56"/>
  <c r="C136" i="54"/>
  <c r="H65" i="55"/>
  <c r="H82" i="55"/>
  <c r="H84" i="55"/>
  <c r="H85" i="55"/>
  <c r="K85" i="55" s="1"/>
  <c r="H18" i="55"/>
  <c r="K18" i="55" s="1"/>
  <c r="H23" i="55"/>
  <c r="K23" i="55" s="1"/>
  <c r="H20" i="55"/>
  <c r="K20" i="55" s="1"/>
  <c r="H36" i="55"/>
  <c r="K36" i="55" s="1"/>
  <c r="H14" i="55"/>
  <c r="H19" i="55"/>
  <c r="H60" i="55"/>
  <c r="H61" i="55"/>
  <c r="BA61" i="55" s="1"/>
  <c r="BC61" i="55" s="1"/>
  <c r="BD61" i="55" s="1"/>
  <c r="H76" i="55"/>
  <c r="H77" i="55"/>
  <c r="H92" i="55"/>
  <c r="H94" i="55"/>
  <c r="K94" i="55" s="1"/>
  <c r="H108" i="55"/>
  <c r="H110" i="55"/>
  <c r="H122" i="55"/>
  <c r="H40" i="55"/>
  <c r="K40" i="55" s="1"/>
  <c r="H7" i="55"/>
  <c r="H81" i="55"/>
  <c r="H97" i="55"/>
  <c r="H30" i="55"/>
  <c r="K30" i="55" s="1"/>
  <c r="H28" i="55"/>
  <c r="H35" i="55"/>
  <c r="H43" i="55"/>
  <c r="H100" i="55"/>
  <c r="K100" i="55" s="1"/>
  <c r="H102" i="55"/>
  <c r="H118" i="55"/>
  <c r="H8" i="55"/>
  <c r="H27" i="55"/>
  <c r="BA27" i="55" s="1"/>
  <c r="BC27" i="55" s="1"/>
  <c r="BD27" i="55" s="1"/>
  <c r="H71" i="55"/>
  <c r="K71" i="55" s="1"/>
  <c r="H86" i="55"/>
  <c r="H88" i="55"/>
  <c r="H91" i="55"/>
  <c r="BA91" i="55" s="1"/>
  <c r="BC91" i="55" s="1"/>
  <c r="BD91" i="55" s="1"/>
  <c r="H107" i="55"/>
  <c r="BA107" i="55" s="1"/>
  <c r="BC107" i="55" s="1"/>
  <c r="BD107" i="55" s="1"/>
  <c r="H121" i="55"/>
  <c r="H123" i="55"/>
  <c r="H124" i="55"/>
  <c r="BA124" i="55" s="1"/>
  <c r="BC124" i="55" s="1"/>
  <c r="BD124" i="55" s="1"/>
  <c r="H22" i="55"/>
  <c r="H48" i="55"/>
  <c r="BA48" i="55" s="1"/>
  <c r="BC48" i="55" s="1"/>
  <c r="BD48" i="55" s="1"/>
  <c r="H57" i="55"/>
  <c r="H4" i="55"/>
  <c r="K4" i="55" s="1"/>
  <c r="H47" i="56"/>
  <c r="H33" i="56"/>
  <c r="H15" i="56"/>
  <c r="H121" i="56"/>
  <c r="K121" i="56" s="1"/>
  <c r="H108" i="56"/>
  <c r="H104" i="56"/>
  <c r="K104" i="56" s="1"/>
  <c r="H76" i="56"/>
  <c r="BB76" i="56" s="1"/>
  <c r="BD76" i="56" s="1"/>
  <c r="BE76" i="56" s="1"/>
  <c r="H31" i="56"/>
  <c r="BB31" i="56" s="1"/>
  <c r="BD31" i="56" s="1"/>
  <c r="BE31" i="56" s="1"/>
  <c r="H44" i="56"/>
  <c r="H56" i="56"/>
  <c r="BB56" i="56" s="1"/>
  <c r="BD56" i="56" s="1"/>
  <c r="BE56" i="56" s="1"/>
  <c r="H20" i="56"/>
  <c r="BB20" i="56" s="1"/>
  <c r="BD20" i="56" s="1"/>
  <c r="BE20" i="56" s="1"/>
  <c r="H40" i="56"/>
  <c r="BB40" i="56" s="1"/>
  <c r="BD40" i="56" s="1"/>
  <c r="BE40" i="56" s="1"/>
  <c r="H6" i="56"/>
  <c r="H24" i="56"/>
  <c r="H109" i="56"/>
  <c r="BB109" i="56" s="1"/>
  <c r="BD109" i="56" s="1"/>
  <c r="BE109" i="56" s="1"/>
  <c r="H105" i="56"/>
  <c r="K105" i="56" s="1"/>
  <c r="H90" i="56"/>
  <c r="H88" i="56"/>
  <c r="BB88" i="56" s="1"/>
  <c r="BD88" i="56" s="1"/>
  <c r="BE88" i="56" s="1"/>
  <c r="H86" i="56"/>
  <c r="BB86" i="56" s="1"/>
  <c r="BD86" i="56" s="1"/>
  <c r="BE86" i="56" s="1"/>
  <c r="H54" i="56"/>
  <c r="BB54" i="56" s="1"/>
  <c r="BD54" i="56" s="1"/>
  <c r="BE54" i="56" s="1"/>
  <c r="H28" i="56"/>
  <c r="H22" i="56"/>
  <c r="BB22" i="56" s="1"/>
  <c r="BD22" i="56" s="1"/>
  <c r="BE22" i="56" s="1"/>
  <c r="H59" i="56"/>
  <c r="BB59" i="56" s="1"/>
  <c r="BD59" i="56" s="1"/>
  <c r="BE59" i="56" s="1"/>
  <c r="H9" i="56"/>
  <c r="BB9" i="56" s="1"/>
  <c r="BD9" i="56" s="1"/>
  <c r="BE9" i="56" s="1"/>
  <c r="H52" i="56"/>
  <c r="H30" i="56"/>
  <c r="BB30" i="56" s="1"/>
  <c r="BD30" i="56" s="1"/>
  <c r="BE30" i="56" s="1"/>
  <c r="H49" i="56"/>
  <c r="K49" i="56" s="1"/>
  <c r="H57" i="56"/>
  <c r="K57" i="56" s="1"/>
  <c r="H66" i="56"/>
  <c r="H82" i="56"/>
  <c r="H17" i="56"/>
  <c r="K17" i="56" s="1"/>
  <c r="H36" i="56"/>
  <c r="K36" i="56" s="1"/>
  <c r="H61" i="56"/>
  <c r="H106" i="56"/>
  <c r="K106" i="56" s="1"/>
  <c r="H64" i="56"/>
  <c r="BB64" i="56" s="1"/>
  <c r="BD64" i="56" s="1"/>
  <c r="BE64" i="56" s="1"/>
  <c r="H10" i="55"/>
  <c r="BA10" i="55" s="1"/>
  <c r="BC10" i="55" s="1"/>
  <c r="BD10" i="55" s="1"/>
  <c r="H26" i="55"/>
  <c r="H54" i="55"/>
  <c r="H37" i="55"/>
  <c r="K37" i="55" s="1"/>
  <c r="H55" i="55"/>
  <c r="BA55" i="55" s="1"/>
  <c r="BC55" i="55" s="1"/>
  <c r="BD55" i="55" s="1"/>
  <c r="H21" i="55"/>
  <c r="H58" i="55"/>
  <c r="H25" i="55"/>
  <c r="BA25" i="55" s="1"/>
  <c r="BC25" i="55" s="1"/>
  <c r="BD25" i="55" s="1"/>
  <c r="H31" i="55"/>
  <c r="K31" i="55" s="1"/>
  <c r="H52" i="55"/>
  <c r="BA52" i="55" s="1"/>
  <c r="BC52" i="55" s="1"/>
  <c r="BD52" i="55" s="1"/>
  <c r="H53" i="55"/>
  <c r="H59" i="55"/>
  <c r="K59" i="55" s="1"/>
  <c r="H39" i="55"/>
  <c r="BA39" i="55" s="1"/>
  <c r="BC39" i="55" s="1"/>
  <c r="BD39" i="55" s="1"/>
  <c r="H11" i="55"/>
  <c r="H24" i="55"/>
  <c r="K24" i="55" s="1"/>
  <c r="H47" i="55"/>
  <c r="K47" i="55" s="1"/>
  <c r="H50" i="56"/>
  <c r="BB50" i="56" s="1"/>
  <c r="BD50" i="56" s="1"/>
  <c r="BE50" i="56" s="1"/>
  <c r="H98" i="56"/>
  <c r="BB98" i="56" s="1"/>
  <c r="BD98" i="56" s="1"/>
  <c r="BE98" i="56" s="1"/>
  <c r="H84" i="56"/>
  <c r="BB84" i="56" s="1"/>
  <c r="BD84" i="56" s="1"/>
  <c r="BE84" i="56" s="1"/>
  <c r="H81" i="56"/>
  <c r="BB81" i="56" s="1"/>
  <c r="BD81" i="56" s="1"/>
  <c r="BE81" i="56" s="1"/>
  <c r="H89" i="56"/>
  <c r="K89" i="56" s="1"/>
  <c r="H34" i="56"/>
  <c r="H71" i="56"/>
  <c r="BB71" i="56" s="1"/>
  <c r="BD71" i="56" s="1"/>
  <c r="BE71" i="56" s="1"/>
  <c r="H115" i="56"/>
  <c r="K115" i="56" s="1"/>
  <c r="H110" i="56"/>
  <c r="K110" i="56" s="1"/>
  <c r="H26" i="56"/>
  <c r="H120" i="56"/>
  <c r="K120" i="56" s="1"/>
  <c r="H99" i="56"/>
  <c r="K99" i="56" s="1"/>
  <c r="H14" i="56"/>
  <c r="K14" i="56" s="1"/>
  <c r="H123" i="56"/>
  <c r="BB123" i="56" s="1"/>
  <c r="BD123" i="56" s="1"/>
  <c r="BE123" i="56" s="1"/>
  <c r="H116" i="56"/>
  <c r="K116" i="56" s="1"/>
  <c r="H111" i="56"/>
  <c r="BB111" i="56" s="1"/>
  <c r="BD111" i="56" s="1"/>
  <c r="BE111" i="56" s="1"/>
  <c r="H95" i="56"/>
  <c r="K95" i="56" s="1"/>
  <c r="H39" i="56"/>
  <c r="BB39" i="56" s="1"/>
  <c r="BD39" i="56" s="1"/>
  <c r="BE39" i="56" s="1"/>
  <c r="H8" i="56"/>
  <c r="BB8" i="56" s="1"/>
  <c r="BD8" i="56" s="1"/>
  <c r="BE8" i="56" s="1"/>
  <c r="H27" i="56"/>
  <c r="BB27" i="56" s="1"/>
  <c r="BD27" i="56" s="1"/>
  <c r="BE27" i="56" s="1"/>
  <c r="H124" i="56"/>
  <c r="BB124" i="56" s="1"/>
  <c r="BD124" i="56" s="1"/>
  <c r="BE124" i="56" s="1"/>
  <c r="H60" i="56"/>
  <c r="K60" i="56" s="1"/>
  <c r="H100" i="56"/>
  <c r="K100" i="56" s="1"/>
  <c r="H85" i="56"/>
  <c r="K85" i="56" s="1"/>
  <c r="H80" i="56"/>
  <c r="BB80" i="56" s="1"/>
  <c r="BD80" i="56" s="1"/>
  <c r="BE80" i="56" s="1"/>
  <c r="H2" i="56"/>
  <c r="K2" i="56" s="1"/>
  <c r="H42" i="56"/>
  <c r="BB42" i="56" s="1"/>
  <c r="BD42" i="56" s="1"/>
  <c r="BE42" i="56" s="1"/>
  <c r="H53" i="56"/>
  <c r="BB53" i="56" s="1"/>
  <c r="BD53" i="56" s="1"/>
  <c r="BE53" i="56" s="1"/>
  <c r="H51" i="56"/>
  <c r="BB51" i="56" s="1"/>
  <c r="BD51" i="56" s="1"/>
  <c r="BE51" i="56" s="1"/>
  <c r="H70" i="56"/>
  <c r="BB70" i="56" s="1"/>
  <c r="BD70" i="56" s="1"/>
  <c r="BE70" i="56" s="1"/>
  <c r="K24" i="56"/>
  <c r="BB24" i="56"/>
  <c r="BD24" i="56" s="1"/>
  <c r="BE24" i="56" s="1"/>
  <c r="K26" i="56"/>
  <c r="BB26" i="56"/>
  <c r="BD26" i="56" s="1"/>
  <c r="BE26" i="56" s="1"/>
  <c r="BB57" i="56"/>
  <c r="BD57" i="56" s="1"/>
  <c r="BE57" i="56" s="1"/>
  <c r="BB66" i="56"/>
  <c r="BD66" i="56" s="1"/>
  <c r="BE66" i="56" s="1"/>
  <c r="K66" i="56"/>
  <c r="K108" i="56"/>
  <c r="BB108" i="56"/>
  <c r="BD108" i="56" s="1"/>
  <c r="BE108" i="56" s="1"/>
  <c r="K6" i="56"/>
  <c r="BB6" i="56"/>
  <c r="BD6" i="56" s="1"/>
  <c r="BE6" i="56" s="1"/>
  <c r="BB115" i="56"/>
  <c r="BD115" i="56" s="1"/>
  <c r="BE115" i="56" s="1"/>
  <c r="BB36" i="56"/>
  <c r="BD36" i="56" s="1"/>
  <c r="BE36" i="56" s="1"/>
  <c r="K103" i="56"/>
  <c r="BB103" i="56"/>
  <c r="BD103" i="56" s="1"/>
  <c r="BE103" i="56" s="1"/>
  <c r="BB60" i="56"/>
  <c r="BD60" i="56" s="1"/>
  <c r="BE60" i="56" s="1"/>
  <c r="K109" i="56"/>
  <c r="BB100" i="56"/>
  <c r="BD100" i="56" s="1"/>
  <c r="BE100" i="56" s="1"/>
  <c r="H122" i="56"/>
  <c r="H97" i="56"/>
  <c r="BB47" i="56"/>
  <c r="BD47" i="56" s="1"/>
  <c r="BE47" i="56" s="1"/>
  <c r="K47" i="56"/>
  <c r="H79" i="56"/>
  <c r="BB61" i="56"/>
  <c r="BD61" i="56" s="1"/>
  <c r="BE61" i="56" s="1"/>
  <c r="K61" i="56"/>
  <c r="H114" i="56"/>
  <c r="H113" i="56"/>
  <c r="BB90" i="56"/>
  <c r="BD90" i="56" s="1"/>
  <c r="BE90" i="56" s="1"/>
  <c r="K90" i="56"/>
  <c r="BB34" i="56"/>
  <c r="BD34" i="56" s="1"/>
  <c r="BE34" i="56" s="1"/>
  <c r="K34" i="56"/>
  <c r="H41" i="56"/>
  <c r="H46" i="56"/>
  <c r="K123" i="56"/>
  <c r="H118" i="56"/>
  <c r="H101" i="56"/>
  <c r="K98" i="56"/>
  <c r="H94" i="56"/>
  <c r="H93" i="56"/>
  <c r="H48" i="56"/>
  <c r="H11" i="56"/>
  <c r="H10" i="56"/>
  <c r="K44" i="56"/>
  <c r="BB44" i="56"/>
  <c r="BD44" i="56" s="1"/>
  <c r="BE44" i="56" s="1"/>
  <c r="BB33" i="56"/>
  <c r="BD33" i="56" s="1"/>
  <c r="BE33" i="56" s="1"/>
  <c r="K33" i="56"/>
  <c r="H38" i="56"/>
  <c r="BB96" i="56"/>
  <c r="BD96" i="56" s="1"/>
  <c r="BE96" i="56" s="1"/>
  <c r="K96" i="56"/>
  <c r="K88" i="56"/>
  <c r="K15" i="56"/>
  <c r="BB15" i="56"/>
  <c r="BD15" i="56" s="1"/>
  <c r="BE15" i="56" s="1"/>
  <c r="BB52" i="56"/>
  <c r="BD52" i="56" s="1"/>
  <c r="BE52" i="56" s="1"/>
  <c r="K52" i="56"/>
  <c r="H69" i="56"/>
  <c r="H16" i="56"/>
  <c r="BB112" i="56"/>
  <c r="BD112" i="56" s="1"/>
  <c r="BE112" i="56" s="1"/>
  <c r="K112" i="56"/>
  <c r="H92" i="56"/>
  <c r="H91" i="56"/>
  <c r="BB2" i="56"/>
  <c r="BD2" i="56" s="1"/>
  <c r="BE2" i="56" s="1"/>
  <c r="H7" i="56"/>
  <c r="H12" i="56"/>
  <c r="K56" i="56"/>
  <c r="BB49" i="56"/>
  <c r="BD49" i="56" s="1"/>
  <c r="BE49" i="56" s="1"/>
  <c r="H23" i="56"/>
  <c r="H37" i="56"/>
  <c r="H32" i="56"/>
  <c r="H119" i="56"/>
  <c r="H117" i="56"/>
  <c r="H102" i="56"/>
  <c r="H87" i="56"/>
  <c r="BB82" i="56"/>
  <c r="BD82" i="56" s="1"/>
  <c r="BE82" i="56" s="1"/>
  <c r="K82" i="56"/>
  <c r="H73" i="56"/>
  <c r="H63" i="56"/>
  <c r="H67" i="56"/>
  <c r="BB55" i="56"/>
  <c r="BD55" i="56" s="1"/>
  <c r="BE55" i="56" s="1"/>
  <c r="K55" i="56"/>
  <c r="H45" i="56"/>
  <c r="H19" i="56"/>
  <c r="H58" i="56"/>
  <c r="BB28" i="56"/>
  <c r="BD28" i="56" s="1"/>
  <c r="BE28" i="56" s="1"/>
  <c r="K28" i="56"/>
  <c r="H3" i="56"/>
  <c r="H13" i="56"/>
  <c r="H72" i="56"/>
  <c r="H21" i="56"/>
  <c r="H62" i="56"/>
  <c r="K30" i="56"/>
  <c r="H43" i="56"/>
  <c r="H18" i="56"/>
  <c r="H83" i="56"/>
  <c r="H68" i="56"/>
  <c r="H4" i="56"/>
  <c r="H75" i="56"/>
  <c r="H74" i="56"/>
  <c r="H5" i="56"/>
  <c r="K39" i="56"/>
  <c r="H25" i="56"/>
  <c r="H65" i="56"/>
  <c r="H78" i="56"/>
  <c r="H35" i="56"/>
  <c r="H29" i="56"/>
  <c r="K52" i="55"/>
  <c r="K10" i="55"/>
  <c r="K35" i="55"/>
  <c r="BA35" i="55"/>
  <c r="BC35" i="55" s="1"/>
  <c r="BD35" i="55" s="1"/>
  <c r="K58" i="55"/>
  <c r="BA58" i="55"/>
  <c r="BC58" i="55" s="1"/>
  <c r="BD58" i="55" s="1"/>
  <c r="BA33" i="55"/>
  <c r="BC33" i="55" s="1"/>
  <c r="BD33" i="55" s="1"/>
  <c r="K33" i="55"/>
  <c r="K32" i="55"/>
  <c r="BA32" i="55"/>
  <c r="BC32" i="55" s="1"/>
  <c r="BD32" i="55" s="1"/>
  <c r="BA86" i="55"/>
  <c r="BC86" i="55" s="1"/>
  <c r="BD86" i="55" s="1"/>
  <c r="K86" i="55"/>
  <c r="K11" i="55"/>
  <c r="BA11" i="55"/>
  <c r="BC11" i="55" s="1"/>
  <c r="BD11" i="55" s="1"/>
  <c r="K26" i="55"/>
  <c r="BA26" i="55"/>
  <c r="BC26" i="55" s="1"/>
  <c r="BD26" i="55" s="1"/>
  <c r="BA43" i="55"/>
  <c r="K43" i="55"/>
  <c r="K17" i="55"/>
  <c r="BA17" i="55"/>
  <c r="BC17" i="55" s="1"/>
  <c r="BD17" i="55" s="1"/>
  <c r="BA54" i="55"/>
  <c r="BC54" i="55" s="1"/>
  <c r="BD54" i="55" s="1"/>
  <c r="K54" i="55"/>
  <c r="BA5" i="55"/>
  <c r="BC5" i="55" s="1"/>
  <c r="BD5" i="55" s="1"/>
  <c r="K5" i="55"/>
  <c r="BA3" i="55"/>
  <c r="BC3" i="55" s="1"/>
  <c r="BD3" i="55" s="1"/>
  <c r="K65" i="55"/>
  <c r="BA65" i="55"/>
  <c r="BC65" i="55" s="1"/>
  <c r="BD65" i="55" s="1"/>
  <c r="K84" i="55"/>
  <c r="BA84" i="55"/>
  <c r="BC84" i="55" s="1"/>
  <c r="BD84" i="55" s="1"/>
  <c r="K88" i="55"/>
  <c r="BA88" i="55"/>
  <c r="BC88" i="55" s="1"/>
  <c r="BD88" i="55" s="1"/>
  <c r="K19" i="55"/>
  <c r="BA19" i="55"/>
  <c r="BC19" i="55" s="1"/>
  <c r="BD19" i="55" s="1"/>
  <c r="K60" i="55"/>
  <c r="BA60" i="55"/>
  <c r="BC60" i="55" s="1"/>
  <c r="BD60" i="55" s="1"/>
  <c r="K64" i="55"/>
  <c r="BA64" i="55"/>
  <c r="BC64" i="55" s="1"/>
  <c r="BD64" i="55" s="1"/>
  <c r="K69" i="55"/>
  <c r="BA69" i="55"/>
  <c r="BC69" i="55" s="1"/>
  <c r="BD69" i="55" s="1"/>
  <c r="BA72" i="55"/>
  <c r="BC72" i="55" s="1"/>
  <c r="BD72" i="55" s="1"/>
  <c r="K76" i="55"/>
  <c r="BA76" i="55"/>
  <c r="BC76" i="55" s="1"/>
  <c r="BD76" i="55" s="1"/>
  <c r="K77" i="55"/>
  <c r="BA77" i="55"/>
  <c r="BC77" i="55" s="1"/>
  <c r="BD77" i="55" s="1"/>
  <c r="K122" i="55"/>
  <c r="BA122" i="55"/>
  <c r="BC122" i="55" s="1"/>
  <c r="BD122" i="55" s="1"/>
  <c r="K53" i="55"/>
  <c r="BA53" i="55"/>
  <c r="BC53" i="55" s="1"/>
  <c r="BD53" i="55" s="1"/>
  <c r="K21" i="55"/>
  <c r="BA21" i="55"/>
  <c r="BC21" i="55" s="1"/>
  <c r="BD21" i="55" s="1"/>
  <c r="K28" i="55"/>
  <c r="BA28" i="55"/>
  <c r="BC28" i="55" s="1"/>
  <c r="BD28" i="55" s="1"/>
  <c r="BA24" i="55"/>
  <c r="BC24" i="55" s="1"/>
  <c r="BD24" i="55" s="1"/>
  <c r="K29" i="55"/>
  <c r="BA29" i="55"/>
  <c r="BC29" i="55" s="1"/>
  <c r="BD29" i="55" s="1"/>
  <c r="K51" i="55"/>
  <c r="BA51" i="55"/>
  <c r="BC51" i="55" s="1"/>
  <c r="BD51" i="55" s="1"/>
  <c r="K46" i="55"/>
  <c r="BA46" i="55"/>
  <c r="BC46" i="55" s="1"/>
  <c r="BD46" i="55" s="1"/>
  <c r="BA13" i="55"/>
  <c r="BC13" i="55" s="1"/>
  <c r="BD13" i="55" s="1"/>
  <c r="K13" i="55"/>
  <c r="K73" i="55"/>
  <c r="BA73" i="55"/>
  <c r="BC73" i="55" s="1"/>
  <c r="BD73" i="55" s="1"/>
  <c r="K14" i="55"/>
  <c r="BA14" i="55"/>
  <c r="BC14" i="55" s="1"/>
  <c r="BD14" i="55" s="1"/>
  <c r="K61" i="55"/>
  <c r="K68" i="55"/>
  <c r="BA68" i="55"/>
  <c r="BC68" i="55" s="1"/>
  <c r="BD68" i="55" s="1"/>
  <c r="K105" i="55"/>
  <c r="BA105" i="55"/>
  <c r="BC105" i="55" s="1"/>
  <c r="BD105" i="55" s="1"/>
  <c r="K109" i="55"/>
  <c r="BA109" i="55"/>
  <c r="BC109" i="55" s="1"/>
  <c r="BD109" i="55" s="1"/>
  <c r="K116" i="55"/>
  <c r="BA116" i="55"/>
  <c r="BC116" i="55" s="1"/>
  <c r="BD116" i="55" s="1"/>
  <c r="K121" i="55"/>
  <c r="BA121" i="55"/>
  <c r="BC121" i="55" s="1"/>
  <c r="BD121" i="55" s="1"/>
  <c r="K12" i="55"/>
  <c r="BA12" i="55"/>
  <c r="BC12" i="55" s="1"/>
  <c r="BD12" i="55" s="1"/>
  <c r="K2" i="55"/>
  <c r="BA2" i="55"/>
  <c r="BC2" i="55" s="1"/>
  <c r="BD2" i="55" s="1"/>
  <c r="H62" i="55"/>
  <c r="H78" i="55"/>
  <c r="K81" i="55"/>
  <c r="BA81" i="55"/>
  <c r="BC81" i="55" s="1"/>
  <c r="BD81" i="55" s="1"/>
  <c r="BA104" i="55"/>
  <c r="BC104" i="55" s="1"/>
  <c r="BD104" i="55" s="1"/>
  <c r="K57" i="55"/>
  <c r="BA57" i="55"/>
  <c r="BC57" i="55" s="1"/>
  <c r="BD57" i="55" s="1"/>
  <c r="K7" i="55"/>
  <c r="BA7" i="55"/>
  <c r="BC7" i="55" s="1"/>
  <c r="BD7" i="55" s="1"/>
  <c r="BA44" i="55"/>
  <c r="BC44" i="55" s="1"/>
  <c r="BD44" i="55" s="1"/>
  <c r="H45" i="55"/>
  <c r="BA63" i="55"/>
  <c r="BC63" i="55" s="1"/>
  <c r="BD63" i="55" s="1"/>
  <c r="H67" i="55"/>
  <c r="BA71" i="55"/>
  <c r="BC71" i="55" s="1"/>
  <c r="BD71" i="55" s="1"/>
  <c r="H75" i="55"/>
  <c r="K79" i="55"/>
  <c r="BA79" i="55"/>
  <c r="BC79" i="55" s="1"/>
  <c r="BD79" i="55" s="1"/>
  <c r="K92" i="55"/>
  <c r="BA92" i="55"/>
  <c r="BC92" i="55" s="1"/>
  <c r="BD92" i="55" s="1"/>
  <c r="K97" i="55"/>
  <c r="BA97" i="55"/>
  <c r="BC97" i="55" s="1"/>
  <c r="BD97" i="55" s="1"/>
  <c r="H99" i="55"/>
  <c r="K101" i="55"/>
  <c r="BA101" i="55"/>
  <c r="BC101" i="55" s="1"/>
  <c r="BD101" i="55" s="1"/>
  <c r="K108" i="55"/>
  <c r="BA108" i="55"/>
  <c r="BC108" i="55" s="1"/>
  <c r="BD108" i="55" s="1"/>
  <c r="K113" i="55"/>
  <c r="H115" i="55"/>
  <c r="BA117" i="55"/>
  <c r="BC117" i="55" s="1"/>
  <c r="BD117" i="55" s="1"/>
  <c r="K123" i="55"/>
  <c r="BA123" i="55"/>
  <c r="BC123" i="55" s="1"/>
  <c r="BD123" i="55" s="1"/>
  <c r="H49" i="55"/>
  <c r="K16" i="55"/>
  <c r="BA16" i="55"/>
  <c r="BC16" i="55" s="1"/>
  <c r="BD16" i="55" s="1"/>
  <c r="BA18" i="55"/>
  <c r="BC18" i="55" s="1"/>
  <c r="BD18" i="55" s="1"/>
  <c r="BA40" i="55"/>
  <c r="BC40" i="55" s="1"/>
  <c r="BD40" i="55" s="1"/>
  <c r="BA82" i="55"/>
  <c r="BC82" i="55" s="1"/>
  <c r="BD82" i="55" s="1"/>
  <c r="K82" i="55"/>
  <c r="BA89" i="55"/>
  <c r="BC89" i="55" s="1"/>
  <c r="BD89" i="55" s="1"/>
  <c r="K93" i="55"/>
  <c r="BA93" i="55"/>
  <c r="BC93" i="55" s="1"/>
  <c r="BD93" i="55" s="1"/>
  <c r="H38" i="55"/>
  <c r="H70" i="55"/>
  <c r="H90" i="55"/>
  <c r="BA102" i="55"/>
  <c r="BC102" i="55" s="1"/>
  <c r="BD102" i="55" s="1"/>
  <c r="K102" i="55"/>
  <c r="BA118" i="55"/>
  <c r="BC118" i="55" s="1"/>
  <c r="BD118" i="55" s="1"/>
  <c r="K118" i="55"/>
  <c r="K27" i="55"/>
  <c r="BA23" i="55"/>
  <c r="BC23" i="55" s="1"/>
  <c r="BD23" i="55" s="1"/>
  <c r="H41" i="55"/>
  <c r="H66" i="55"/>
  <c r="H74" i="55"/>
  <c r="BA96" i="55"/>
  <c r="BC96" i="55" s="1"/>
  <c r="BD96" i="55" s="1"/>
  <c r="K107" i="55"/>
  <c r="BA110" i="55"/>
  <c r="BC110" i="55" s="1"/>
  <c r="BD110" i="55" s="1"/>
  <c r="K110" i="55"/>
  <c r="BA112" i="55"/>
  <c r="BC112" i="55" s="1"/>
  <c r="BD112" i="55" s="1"/>
  <c r="H120" i="55"/>
  <c r="K48" i="55"/>
  <c r="H87" i="55"/>
  <c r="H98" i="55"/>
  <c r="H106" i="55"/>
  <c r="H114" i="55"/>
  <c r="H34" i="55"/>
  <c r="K8" i="55"/>
  <c r="BA8" i="55"/>
  <c r="BC8" i="55" s="1"/>
  <c r="BD8" i="55" s="1"/>
  <c r="H9" i="55"/>
  <c r="BA20" i="55"/>
  <c r="BC20" i="55" s="1"/>
  <c r="BD20" i="55" s="1"/>
  <c r="H83" i="55"/>
  <c r="H95" i="55"/>
  <c r="H103" i="55"/>
  <c r="H111" i="55"/>
  <c r="H119" i="55"/>
  <c r="K119" i="55" s="1"/>
  <c r="BA56" i="55"/>
  <c r="BC56" i="55" s="1"/>
  <c r="BD56" i="55" s="1"/>
  <c r="BA42" i="55"/>
  <c r="BC42" i="55" s="1"/>
  <c r="BD42" i="55" s="1"/>
  <c r="K22" i="55"/>
  <c r="BA22" i="55"/>
  <c r="BC22" i="55" s="1"/>
  <c r="BD22" i="55" s="1"/>
  <c r="H50" i="55"/>
  <c r="BA30" i="55" l="1"/>
  <c r="BC30" i="55" s="1"/>
  <c r="BD30" i="55" s="1"/>
  <c r="BA4" i="55"/>
  <c r="BC4" i="55" s="1"/>
  <c r="BD4" i="55" s="1"/>
  <c r="BA6" i="55"/>
  <c r="BC6" i="55" s="1"/>
  <c r="BD6" i="55" s="1"/>
  <c r="K39" i="55"/>
  <c r="BB121" i="56"/>
  <c r="BD121" i="56" s="1"/>
  <c r="BE121" i="56" s="1"/>
  <c r="BB107" i="56"/>
  <c r="BD107" i="56" s="1"/>
  <c r="BE107" i="56" s="1"/>
  <c r="BA80" i="55"/>
  <c r="BC80" i="55" s="1"/>
  <c r="BD80" i="55" s="1"/>
  <c r="K80" i="55"/>
  <c r="BA100" i="55"/>
  <c r="BC100" i="55" s="1"/>
  <c r="BD100" i="55" s="1"/>
  <c r="BA94" i="55"/>
  <c r="BC94" i="55" s="1"/>
  <c r="BD94" i="55" s="1"/>
  <c r="BA36" i="55"/>
  <c r="BC36" i="55" s="1"/>
  <c r="BD36" i="55" s="1"/>
  <c r="BA85" i="55"/>
  <c r="BC85" i="55" s="1"/>
  <c r="BD85" i="55" s="1"/>
  <c r="K15" i="55"/>
  <c r="BA31" i="55"/>
  <c r="BC31" i="55" s="1"/>
  <c r="BD31" i="55" s="1"/>
  <c r="K55" i="55"/>
  <c r="K124" i="55"/>
  <c r="K91" i="55"/>
  <c r="K31" i="56"/>
  <c r="BB105" i="56"/>
  <c r="BD105" i="56" s="1"/>
  <c r="BE105" i="56" s="1"/>
  <c r="K40" i="56"/>
  <c r="K54" i="56"/>
  <c r="K50" i="56"/>
  <c r="BB89" i="56"/>
  <c r="BD89" i="56" s="1"/>
  <c r="BE89" i="56" s="1"/>
  <c r="K9" i="56"/>
  <c r="BB85" i="56"/>
  <c r="BD85" i="56" s="1"/>
  <c r="BE85" i="56" s="1"/>
  <c r="K59" i="56"/>
  <c r="K20" i="56"/>
  <c r="K71" i="56"/>
  <c r="K84" i="56"/>
  <c r="K22" i="56"/>
  <c r="K64" i="56"/>
  <c r="K86" i="56"/>
  <c r="BB106" i="56"/>
  <c r="BD106" i="56" s="1"/>
  <c r="BE106" i="56" s="1"/>
  <c r="BB104" i="56"/>
  <c r="BD104" i="56" s="1"/>
  <c r="BE104" i="56" s="1"/>
  <c r="K111" i="56"/>
  <c r="K81" i="56"/>
  <c r="K76" i="56"/>
  <c r="BB116" i="56"/>
  <c r="BD116" i="56" s="1"/>
  <c r="BE116" i="56" s="1"/>
  <c r="K70" i="56"/>
  <c r="K25" i="55"/>
  <c r="BA37" i="55"/>
  <c r="BC37" i="55" s="1"/>
  <c r="BD37" i="55" s="1"/>
  <c r="BA47" i="55"/>
  <c r="BC47" i="55" s="1"/>
  <c r="BD47" i="55" s="1"/>
  <c r="BA59" i="55"/>
  <c r="BC59" i="55" s="1"/>
  <c r="BD59" i="55" s="1"/>
  <c r="K27" i="56"/>
  <c r="K53" i="56"/>
  <c r="BB99" i="56"/>
  <c r="BD99" i="56" s="1"/>
  <c r="BE99" i="56" s="1"/>
  <c r="K80" i="56"/>
  <c r="BB110" i="56"/>
  <c r="BD110" i="56" s="1"/>
  <c r="BE110" i="56" s="1"/>
  <c r="BB95" i="56"/>
  <c r="BD95" i="56" s="1"/>
  <c r="BE95" i="56" s="1"/>
  <c r="K124" i="56"/>
  <c r="K51" i="56"/>
  <c r="K42" i="56"/>
  <c r="BB120" i="56"/>
  <c r="BD120" i="56" s="1"/>
  <c r="BE120" i="56" s="1"/>
  <c r="K8" i="56"/>
  <c r="BB25" i="56"/>
  <c r="BD25" i="56" s="1"/>
  <c r="BE25" i="56" s="1"/>
  <c r="K25" i="56"/>
  <c r="BB18" i="56"/>
  <c r="BD18" i="56" s="1"/>
  <c r="BE18" i="56" s="1"/>
  <c r="K18" i="56"/>
  <c r="BB37" i="56"/>
  <c r="BD37" i="56" s="1"/>
  <c r="BE37" i="56" s="1"/>
  <c r="K37" i="56"/>
  <c r="BB11" i="56"/>
  <c r="BD11" i="56" s="1"/>
  <c r="BE11" i="56" s="1"/>
  <c r="K11" i="56"/>
  <c r="BB93" i="56"/>
  <c r="BD93" i="56" s="1"/>
  <c r="BE93" i="56" s="1"/>
  <c r="K93" i="56"/>
  <c r="BB41" i="56"/>
  <c r="BD41" i="56" s="1"/>
  <c r="BE41" i="56" s="1"/>
  <c r="K41" i="56"/>
  <c r="K114" i="56"/>
  <c r="BB114" i="56"/>
  <c r="BD114" i="56" s="1"/>
  <c r="BE114" i="56" s="1"/>
  <c r="BB117" i="56"/>
  <c r="BD117" i="56" s="1"/>
  <c r="BE117" i="56" s="1"/>
  <c r="K117" i="56"/>
  <c r="BB48" i="56"/>
  <c r="BD48" i="56" s="1"/>
  <c r="BE48" i="56" s="1"/>
  <c r="K48" i="56"/>
  <c r="BB78" i="56"/>
  <c r="BD78" i="56" s="1"/>
  <c r="BE78" i="56" s="1"/>
  <c r="K78" i="56"/>
  <c r="BB5" i="56"/>
  <c r="BD5" i="56" s="1"/>
  <c r="BE5" i="56" s="1"/>
  <c r="K5" i="56"/>
  <c r="K68" i="56"/>
  <c r="BB68" i="56"/>
  <c r="BD68" i="56" s="1"/>
  <c r="BE68" i="56" s="1"/>
  <c r="K3" i="56"/>
  <c r="BB3" i="56"/>
  <c r="BD3" i="56" s="1"/>
  <c r="BE3" i="56" s="1"/>
  <c r="BB19" i="56"/>
  <c r="BD19" i="56" s="1"/>
  <c r="BE19" i="56" s="1"/>
  <c r="K19" i="56"/>
  <c r="BB67" i="56"/>
  <c r="BD67" i="56" s="1"/>
  <c r="BE67" i="56" s="1"/>
  <c r="K67" i="56"/>
  <c r="BB73" i="56"/>
  <c r="BD73" i="56" s="1"/>
  <c r="BE73" i="56" s="1"/>
  <c r="K73" i="56"/>
  <c r="K119" i="56"/>
  <c r="BB119" i="56"/>
  <c r="BD119" i="56" s="1"/>
  <c r="BE119" i="56" s="1"/>
  <c r="BB91" i="56"/>
  <c r="BD91" i="56" s="1"/>
  <c r="BE91" i="56" s="1"/>
  <c r="K91" i="56"/>
  <c r="BB16" i="56"/>
  <c r="BD16" i="56" s="1"/>
  <c r="BE16" i="56" s="1"/>
  <c r="K16" i="56"/>
  <c r="K46" i="56"/>
  <c r="BB46" i="56"/>
  <c r="BD46" i="56" s="1"/>
  <c r="BE46" i="56" s="1"/>
  <c r="BB97" i="56"/>
  <c r="BD97" i="56" s="1"/>
  <c r="BE97" i="56" s="1"/>
  <c r="K97" i="56"/>
  <c r="BB35" i="56"/>
  <c r="BD35" i="56" s="1"/>
  <c r="BE35" i="56" s="1"/>
  <c r="K35" i="56"/>
  <c r="BB75" i="56"/>
  <c r="BD75" i="56" s="1"/>
  <c r="BE75" i="56" s="1"/>
  <c r="K75" i="56"/>
  <c r="BB62" i="56"/>
  <c r="BD62" i="56" s="1"/>
  <c r="BE62" i="56" s="1"/>
  <c r="K62" i="56"/>
  <c r="BB72" i="56"/>
  <c r="BD72" i="56" s="1"/>
  <c r="BE72" i="56" s="1"/>
  <c r="K72" i="56"/>
  <c r="K102" i="56"/>
  <c r="BB102" i="56"/>
  <c r="BD102" i="56" s="1"/>
  <c r="BE102" i="56" s="1"/>
  <c r="BB12" i="56"/>
  <c r="BD12" i="56" s="1"/>
  <c r="BE12" i="56" s="1"/>
  <c r="K12" i="56"/>
  <c r="BB118" i="56"/>
  <c r="BD118" i="56" s="1"/>
  <c r="BE118" i="56" s="1"/>
  <c r="K118" i="56"/>
  <c r="BB4" i="56"/>
  <c r="BD4" i="56" s="1"/>
  <c r="BE4" i="56" s="1"/>
  <c r="K4" i="56"/>
  <c r="K43" i="56"/>
  <c r="BB43" i="56"/>
  <c r="BD43" i="56" s="1"/>
  <c r="BE43" i="56" s="1"/>
  <c r="K21" i="56"/>
  <c r="BB21" i="56"/>
  <c r="BD21" i="56" s="1"/>
  <c r="BE21" i="56" s="1"/>
  <c r="BB13" i="56"/>
  <c r="BD13" i="56" s="1"/>
  <c r="BE13" i="56" s="1"/>
  <c r="K13" i="56"/>
  <c r="BB58" i="56"/>
  <c r="BD58" i="56" s="1"/>
  <c r="BE58" i="56" s="1"/>
  <c r="K58" i="56"/>
  <c r="BB63" i="56"/>
  <c r="BD63" i="56" s="1"/>
  <c r="BE63" i="56" s="1"/>
  <c r="K63" i="56"/>
  <c r="K23" i="56"/>
  <c r="BB23" i="56"/>
  <c r="BD23" i="56" s="1"/>
  <c r="BE23" i="56" s="1"/>
  <c r="K94" i="56"/>
  <c r="BB94" i="56"/>
  <c r="BD94" i="56" s="1"/>
  <c r="BE94" i="56" s="1"/>
  <c r="K29" i="56"/>
  <c r="BB29" i="56"/>
  <c r="BD29" i="56" s="1"/>
  <c r="BE29" i="56" s="1"/>
  <c r="K65" i="56"/>
  <c r="BB65" i="56"/>
  <c r="BD65" i="56" s="1"/>
  <c r="BE65" i="56" s="1"/>
  <c r="K74" i="56"/>
  <c r="BB74" i="56"/>
  <c r="BD74" i="56" s="1"/>
  <c r="BE74" i="56" s="1"/>
  <c r="BB83" i="56"/>
  <c r="BD83" i="56" s="1"/>
  <c r="BE83" i="56" s="1"/>
  <c r="K83" i="56"/>
  <c r="K45" i="56"/>
  <c r="BB45" i="56"/>
  <c r="BD45" i="56" s="1"/>
  <c r="BE45" i="56" s="1"/>
  <c r="K87" i="56"/>
  <c r="BB87" i="56"/>
  <c r="BD87" i="56" s="1"/>
  <c r="BE87" i="56" s="1"/>
  <c r="BB32" i="56"/>
  <c r="BD32" i="56" s="1"/>
  <c r="BE32" i="56" s="1"/>
  <c r="K32" i="56"/>
  <c r="BB7" i="56"/>
  <c r="BD7" i="56" s="1"/>
  <c r="BE7" i="56" s="1"/>
  <c r="K7" i="56"/>
  <c r="BB92" i="56"/>
  <c r="BD92" i="56" s="1"/>
  <c r="BE92" i="56" s="1"/>
  <c r="K92" i="56"/>
  <c r="BB69" i="56"/>
  <c r="BD69" i="56" s="1"/>
  <c r="BE69" i="56" s="1"/>
  <c r="K69" i="56"/>
  <c r="BB38" i="56"/>
  <c r="BD38" i="56" s="1"/>
  <c r="BE38" i="56" s="1"/>
  <c r="K38" i="56"/>
  <c r="BB10" i="56"/>
  <c r="BD10" i="56" s="1"/>
  <c r="BE10" i="56" s="1"/>
  <c r="K10" i="56"/>
  <c r="BB101" i="56"/>
  <c r="BD101" i="56" s="1"/>
  <c r="BE101" i="56" s="1"/>
  <c r="K101" i="56"/>
  <c r="BB113" i="56"/>
  <c r="BD113" i="56" s="1"/>
  <c r="BE113" i="56" s="1"/>
  <c r="K113" i="56"/>
  <c r="BB79" i="56"/>
  <c r="BD79" i="56" s="1"/>
  <c r="BE79" i="56" s="1"/>
  <c r="K79" i="56"/>
  <c r="BB122" i="56"/>
  <c r="BD122" i="56" s="1"/>
  <c r="BE122" i="56" s="1"/>
  <c r="K122" i="56"/>
  <c r="K83" i="55"/>
  <c r="BA83" i="55"/>
  <c r="BC83" i="55" s="1"/>
  <c r="BD83" i="55" s="1"/>
  <c r="BA49" i="55"/>
  <c r="BC49" i="55" s="1"/>
  <c r="BD49" i="55" s="1"/>
  <c r="K49" i="55"/>
  <c r="K111" i="55"/>
  <c r="BA111" i="55"/>
  <c r="BC111" i="55" s="1"/>
  <c r="BD111" i="55" s="1"/>
  <c r="K34" i="55"/>
  <c r="BA34" i="55"/>
  <c r="BC34" i="55" s="1"/>
  <c r="BD34" i="55" s="1"/>
  <c r="BA98" i="55"/>
  <c r="BC98" i="55" s="1"/>
  <c r="BD98" i="55" s="1"/>
  <c r="K98" i="55"/>
  <c r="BA41" i="55"/>
  <c r="BC41" i="55" s="1"/>
  <c r="BD41" i="55" s="1"/>
  <c r="K41" i="55"/>
  <c r="BA90" i="55"/>
  <c r="BC90" i="55" s="1"/>
  <c r="BD90" i="55" s="1"/>
  <c r="K90" i="55"/>
  <c r="BA115" i="55"/>
  <c r="BC115" i="55" s="1"/>
  <c r="BD115" i="55" s="1"/>
  <c r="K115" i="55"/>
  <c r="K67" i="55"/>
  <c r="BA67" i="55"/>
  <c r="BC67" i="55" s="1"/>
  <c r="BD67" i="55" s="1"/>
  <c r="BA62" i="55"/>
  <c r="BC62" i="55" s="1"/>
  <c r="BD62" i="55" s="1"/>
  <c r="K62" i="55"/>
  <c r="BA106" i="55"/>
  <c r="BC106" i="55" s="1"/>
  <c r="BD106" i="55" s="1"/>
  <c r="K106" i="55"/>
  <c r="BA66" i="55"/>
  <c r="BC66" i="55" s="1"/>
  <c r="BD66" i="55" s="1"/>
  <c r="K66" i="55"/>
  <c r="BA99" i="55"/>
  <c r="BC99" i="55" s="1"/>
  <c r="BD99" i="55" s="1"/>
  <c r="K99" i="55"/>
  <c r="BA78" i="55"/>
  <c r="BC78" i="55" s="1"/>
  <c r="BD78" i="55" s="1"/>
  <c r="K78" i="55"/>
  <c r="K103" i="55"/>
  <c r="BA103" i="55"/>
  <c r="BC103" i="55" s="1"/>
  <c r="BD103" i="55" s="1"/>
  <c r="BA9" i="55"/>
  <c r="BC9" i="55" s="1"/>
  <c r="BD9" i="55" s="1"/>
  <c r="K9" i="55"/>
  <c r="BA87" i="55"/>
  <c r="BC87" i="55" s="1"/>
  <c r="BD87" i="55" s="1"/>
  <c r="K87" i="55"/>
  <c r="BA120" i="55"/>
  <c r="BC120" i="55" s="1"/>
  <c r="BD120" i="55" s="1"/>
  <c r="K120" i="55"/>
  <c r="BA70" i="55"/>
  <c r="BC70" i="55" s="1"/>
  <c r="BD70" i="55" s="1"/>
  <c r="K70" i="55"/>
  <c r="BA50" i="55"/>
  <c r="BC50" i="55" s="1"/>
  <c r="BD50" i="55" s="1"/>
  <c r="K50" i="55"/>
  <c r="K95" i="55"/>
  <c r="BA95" i="55"/>
  <c r="BC95" i="55" s="1"/>
  <c r="BD95" i="55" s="1"/>
  <c r="BA114" i="55"/>
  <c r="BC114" i="55" s="1"/>
  <c r="BD114" i="55" s="1"/>
  <c r="K114" i="55"/>
  <c r="BA74" i="55"/>
  <c r="BC74" i="55" s="1"/>
  <c r="BD74" i="55" s="1"/>
  <c r="K74" i="55"/>
  <c r="BA38" i="55"/>
  <c r="BC38" i="55" s="1"/>
  <c r="BD38" i="55" s="1"/>
  <c r="K38" i="55"/>
  <c r="K75" i="55"/>
  <c r="BA75" i="55"/>
  <c r="BC75" i="55" s="1"/>
  <c r="BD75" i="55" s="1"/>
  <c r="BA45" i="55"/>
  <c r="BC45" i="55" s="1"/>
  <c r="BD45" i="55" s="1"/>
  <c r="K45" i="55"/>
  <c r="AC2" i="53" l="1"/>
  <c r="AD2" i="53"/>
  <c r="AE2" i="53"/>
  <c r="A12" i="53" s="1"/>
  <c r="AC3" i="53"/>
  <c r="AD3" i="53"/>
  <c r="AE3" i="53"/>
  <c r="AC4" i="53"/>
  <c r="AD4" i="53"/>
  <c r="C61" i="53" s="1"/>
  <c r="AE4" i="53"/>
  <c r="AC5" i="53"/>
  <c r="AD5" i="53"/>
  <c r="C86" i="53" s="1"/>
  <c r="AE5" i="53"/>
  <c r="A86" i="53" s="1"/>
  <c r="AC6" i="53"/>
  <c r="AD6" i="53"/>
  <c r="AE6" i="53"/>
  <c r="AC7" i="53"/>
  <c r="C136" i="53" s="1"/>
  <c r="AD7" i="53"/>
  <c r="AE7" i="53"/>
  <c r="AC8" i="53"/>
  <c r="C161" i="53" s="1"/>
  <c r="AD8" i="53"/>
  <c r="AE8" i="53"/>
  <c r="AC9" i="53"/>
  <c r="AD9" i="53"/>
  <c r="AE9" i="53"/>
  <c r="A186" i="53" s="1"/>
  <c r="C12" i="53"/>
  <c r="A37" i="53"/>
  <c r="C37" i="53"/>
  <c r="A61" i="53"/>
  <c r="A111" i="53"/>
  <c r="C111" i="53"/>
  <c r="L111" i="53"/>
  <c r="A136" i="53"/>
  <c r="L136" i="53"/>
  <c r="A161" i="53"/>
  <c r="L161" i="53"/>
  <c r="C186" i="53"/>
  <c r="L186" i="53"/>
  <c r="D1" i="52"/>
  <c r="B9" i="52"/>
  <c r="J9" i="52"/>
  <c r="Q9" i="52"/>
  <c r="V9" i="52"/>
  <c r="AA9" i="52"/>
  <c r="AF9" i="52"/>
  <c r="AK9" i="52"/>
  <c r="AP9" i="52"/>
  <c r="AU9" i="52"/>
  <c r="AZ9" i="52"/>
  <c r="BE9" i="52"/>
  <c r="BJ9" i="52"/>
  <c r="B7" i="52"/>
  <c r="J7" i="52"/>
  <c r="Q7" i="52"/>
  <c r="V7" i="52"/>
  <c r="AA7" i="52"/>
  <c r="AF7" i="52"/>
  <c r="AK7" i="52"/>
  <c r="AP7" i="52"/>
  <c r="AU7" i="52"/>
  <c r="AZ7" i="52"/>
  <c r="BE7" i="52"/>
  <c r="BJ7" i="52"/>
  <c r="B2" i="52"/>
  <c r="J2" i="52"/>
  <c r="Q2" i="52"/>
  <c r="V2" i="52"/>
  <c r="AA2" i="52"/>
  <c r="AF2" i="52"/>
  <c r="AK2" i="52"/>
  <c r="AP2" i="52"/>
  <c r="AU2" i="52"/>
  <c r="AZ2" i="52"/>
  <c r="BE2" i="52"/>
  <c r="BJ2" i="52"/>
  <c r="B13" i="52"/>
  <c r="J13" i="52"/>
  <c r="Q13" i="52"/>
  <c r="V13" i="52"/>
  <c r="AA13" i="52"/>
  <c r="AF13" i="52"/>
  <c r="AK13" i="52"/>
  <c r="AP13" i="52"/>
  <c r="AU13" i="52"/>
  <c r="AZ13" i="52"/>
  <c r="BE13" i="52"/>
  <c r="BJ13" i="52"/>
  <c r="B19" i="52"/>
  <c r="J19" i="52"/>
  <c r="Q19" i="52"/>
  <c r="V19" i="52"/>
  <c r="AA19" i="52"/>
  <c r="AF19" i="52"/>
  <c r="AK19" i="52"/>
  <c r="AP19" i="52"/>
  <c r="AU19" i="52"/>
  <c r="AZ19" i="52"/>
  <c r="BE19" i="52"/>
  <c r="BJ19" i="52"/>
  <c r="B3" i="52"/>
  <c r="J3" i="52"/>
  <c r="Q3" i="52"/>
  <c r="V3" i="52"/>
  <c r="AA3" i="52"/>
  <c r="AF3" i="52"/>
  <c r="AK3" i="52"/>
  <c r="AP3" i="52"/>
  <c r="AU3" i="52"/>
  <c r="AZ3" i="52"/>
  <c r="BE3" i="52"/>
  <c r="BJ3" i="52"/>
  <c r="B20" i="52"/>
  <c r="J20" i="52"/>
  <c r="Q20" i="52"/>
  <c r="V20" i="52"/>
  <c r="AA20" i="52"/>
  <c r="AF20" i="52"/>
  <c r="AK20" i="52"/>
  <c r="AP20" i="52"/>
  <c r="AU20" i="52"/>
  <c r="AZ20" i="52"/>
  <c r="BE20" i="52"/>
  <c r="BJ20" i="52"/>
  <c r="B21" i="52"/>
  <c r="J21" i="52"/>
  <c r="Q21" i="52"/>
  <c r="V21" i="52"/>
  <c r="AA21" i="52"/>
  <c r="AF21" i="52"/>
  <c r="AK21" i="52"/>
  <c r="AP21" i="52"/>
  <c r="AU21" i="52"/>
  <c r="AZ21" i="52"/>
  <c r="BE21" i="52"/>
  <c r="BJ21" i="52"/>
  <c r="B22" i="52"/>
  <c r="J22" i="52"/>
  <c r="Q22" i="52"/>
  <c r="V22" i="52"/>
  <c r="AA22" i="52"/>
  <c r="AF22" i="52"/>
  <c r="AK22" i="52"/>
  <c r="AP22" i="52"/>
  <c r="AU22" i="52"/>
  <c r="AZ22" i="52"/>
  <c r="BE22" i="52"/>
  <c r="BJ22" i="52"/>
  <c r="B23" i="52"/>
  <c r="J23" i="52"/>
  <c r="Q23" i="52"/>
  <c r="V23" i="52"/>
  <c r="AA23" i="52"/>
  <c r="AF23" i="52"/>
  <c r="AK23" i="52"/>
  <c r="AP23" i="52"/>
  <c r="AU23" i="52"/>
  <c r="AZ23" i="52"/>
  <c r="BE23" i="52"/>
  <c r="BJ23" i="52"/>
  <c r="B24" i="52"/>
  <c r="J24" i="52"/>
  <c r="Q24" i="52"/>
  <c r="V24" i="52"/>
  <c r="AA24" i="52"/>
  <c r="AF24" i="52"/>
  <c r="AK24" i="52"/>
  <c r="AP24" i="52"/>
  <c r="AU24" i="52"/>
  <c r="AZ24" i="52"/>
  <c r="BE24" i="52"/>
  <c r="BJ24" i="52"/>
  <c r="B25" i="52"/>
  <c r="J25" i="52"/>
  <c r="Q25" i="52"/>
  <c r="V25" i="52"/>
  <c r="AA25" i="52"/>
  <c r="AF25" i="52"/>
  <c r="AK25" i="52"/>
  <c r="AP25" i="52"/>
  <c r="AU25" i="52"/>
  <c r="AZ25" i="52"/>
  <c r="BE25" i="52"/>
  <c r="BJ25" i="52"/>
  <c r="B26" i="52"/>
  <c r="J26" i="52"/>
  <c r="Q26" i="52"/>
  <c r="V26" i="52"/>
  <c r="AA26" i="52"/>
  <c r="AF26" i="52"/>
  <c r="AK26" i="52"/>
  <c r="AP26" i="52"/>
  <c r="AU26" i="52"/>
  <c r="AZ26" i="52"/>
  <c r="BE26" i="52"/>
  <c r="BJ26" i="52"/>
  <c r="B27" i="52"/>
  <c r="J27" i="52"/>
  <c r="Q27" i="52"/>
  <c r="V27" i="52"/>
  <c r="AA27" i="52"/>
  <c r="AF27" i="52"/>
  <c r="AK27" i="52"/>
  <c r="AP27" i="52"/>
  <c r="AU27" i="52"/>
  <c r="AZ27" i="52"/>
  <c r="BE27" i="52"/>
  <c r="BJ27" i="52"/>
  <c r="B28" i="52"/>
  <c r="J28" i="52"/>
  <c r="Q28" i="52"/>
  <c r="V28" i="52"/>
  <c r="AA28" i="52"/>
  <c r="AF28" i="52"/>
  <c r="AK28" i="52"/>
  <c r="AP28" i="52"/>
  <c r="AU28" i="52"/>
  <c r="AZ28" i="52"/>
  <c r="BE28" i="52"/>
  <c r="BJ28" i="52"/>
  <c r="B29" i="52"/>
  <c r="J29" i="52"/>
  <c r="Q29" i="52"/>
  <c r="V29" i="52"/>
  <c r="AA29" i="52"/>
  <c r="AF29" i="52"/>
  <c r="AK29" i="52"/>
  <c r="AP29" i="52"/>
  <c r="AU29" i="52"/>
  <c r="AZ29" i="52"/>
  <c r="BE29" i="52"/>
  <c r="BJ29" i="52"/>
  <c r="B30" i="52"/>
  <c r="J30" i="52"/>
  <c r="Q30" i="52"/>
  <c r="V30" i="52"/>
  <c r="AA30" i="52"/>
  <c r="AF30" i="52"/>
  <c r="AK30" i="52"/>
  <c r="AP30" i="52"/>
  <c r="AU30" i="52"/>
  <c r="AZ30" i="52"/>
  <c r="BE30" i="52"/>
  <c r="BJ30" i="52"/>
  <c r="B31" i="52"/>
  <c r="J31" i="52"/>
  <c r="Q31" i="52"/>
  <c r="V31" i="52"/>
  <c r="AA31" i="52"/>
  <c r="AF31" i="52"/>
  <c r="AK31" i="52"/>
  <c r="AP31" i="52"/>
  <c r="AU31" i="52"/>
  <c r="AZ31" i="52"/>
  <c r="BE31" i="52"/>
  <c r="BJ31" i="52"/>
  <c r="B32" i="52"/>
  <c r="J32" i="52"/>
  <c r="Q32" i="52"/>
  <c r="V32" i="52"/>
  <c r="AA32" i="52"/>
  <c r="AF32" i="52"/>
  <c r="AK32" i="52"/>
  <c r="AP32" i="52"/>
  <c r="AU32" i="52"/>
  <c r="AZ32" i="52"/>
  <c r="BE32" i="52"/>
  <c r="BJ32" i="52"/>
  <c r="B33" i="52"/>
  <c r="J33" i="52"/>
  <c r="Q33" i="52"/>
  <c r="V33" i="52"/>
  <c r="AA33" i="52"/>
  <c r="AF33" i="52"/>
  <c r="AK33" i="52"/>
  <c r="AP33" i="52"/>
  <c r="AU33" i="52"/>
  <c r="AZ33" i="52"/>
  <c r="BE33" i="52"/>
  <c r="BJ33" i="52"/>
  <c r="B34" i="52"/>
  <c r="J34" i="52"/>
  <c r="Q34" i="52"/>
  <c r="V34" i="52"/>
  <c r="AA34" i="52"/>
  <c r="AF34" i="52"/>
  <c r="AK34" i="52"/>
  <c r="AP34" i="52"/>
  <c r="AU34" i="52"/>
  <c r="AZ34" i="52"/>
  <c r="BE34" i="52"/>
  <c r="BJ34" i="52"/>
  <c r="B35" i="52"/>
  <c r="J35" i="52"/>
  <c r="Q35" i="52"/>
  <c r="H35" i="52" s="1"/>
  <c r="V35" i="52"/>
  <c r="AA35" i="52"/>
  <c r="AF35" i="52"/>
  <c r="AK35" i="52"/>
  <c r="AP35" i="52"/>
  <c r="AU35" i="52"/>
  <c r="AZ35" i="52"/>
  <c r="BE35" i="52"/>
  <c r="BJ35" i="52"/>
  <c r="B36" i="52"/>
  <c r="J36" i="52"/>
  <c r="Q36" i="52"/>
  <c r="V36" i="52"/>
  <c r="AA36" i="52"/>
  <c r="AF36" i="52"/>
  <c r="AK36" i="52"/>
  <c r="AP36" i="52"/>
  <c r="AU36" i="52"/>
  <c r="AZ36" i="52"/>
  <c r="BE36" i="52"/>
  <c r="BJ36" i="52"/>
  <c r="B37" i="52"/>
  <c r="J37" i="52"/>
  <c r="Q37" i="52"/>
  <c r="V37" i="52"/>
  <c r="AA37" i="52"/>
  <c r="AF37" i="52"/>
  <c r="AK37" i="52"/>
  <c r="AP37" i="52"/>
  <c r="AU37" i="52"/>
  <c r="AZ37" i="52"/>
  <c r="BE37" i="52"/>
  <c r="BJ37" i="52"/>
  <c r="B38" i="52"/>
  <c r="J38" i="52"/>
  <c r="Q38" i="52"/>
  <c r="V38" i="52"/>
  <c r="AA38" i="52"/>
  <c r="AF38" i="52"/>
  <c r="AK38" i="52"/>
  <c r="AP38" i="52"/>
  <c r="AU38" i="52"/>
  <c r="AZ38" i="52"/>
  <c r="BE38" i="52"/>
  <c r="BJ38" i="52"/>
  <c r="B39" i="52"/>
  <c r="J39" i="52"/>
  <c r="Q39" i="52"/>
  <c r="V39" i="52"/>
  <c r="AA39" i="52"/>
  <c r="AF39" i="52"/>
  <c r="AK39" i="52"/>
  <c r="AP39" i="52"/>
  <c r="AU39" i="52"/>
  <c r="AZ39" i="52"/>
  <c r="BE39" i="52"/>
  <c r="BJ39" i="52"/>
  <c r="B40" i="52"/>
  <c r="J40" i="52"/>
  <c r="Q40" i="52"/>
  <c r="V40" i="52"/>
  <c r="AA40" i="52"/>
  <c r="AF40" i="52"/>
  <c r="AK40" i="52"/>
  <c r="AP40" i="52"/>
  <c r="AU40" i="52"/>
  <c r="AZ40" i="52"/>
  <c r="BE40" i="52"/>
  <c r="BJ40" i="52"/>
  <c r="B41" i="52"/>
  <c r="J41" i="52"/>
  <c r="Q41" i="52"/>
  <c r="V41" i="52"/>
  <c r="AA41" i="52"/>
  <c r="AF41" i="52"/>
  <c r="AK41" i="52"/>
  <c r="AP41" i="52"/>
  <c r="AU41" i="52"/>
  <c r="AZ41" i="52"/>
  <c r="BE41" i="52"/>
  <c r="BJ41" i="52"/>
  <c r="B42" i="52"/>
  <c r="J42" i="52"/>
  <c r="Q42" i="52"/>
  <c r="V42" i="52"/>
  <c r="AA42" i="52"/>
  <c r="AF42" i="52"/>
  <c r="AK42" i="52"/>
  <c r="AP42" i="52"/>
  <c r="AU42" i="52"/>
  <c r="AZ42" i="52"/>
  <c r="BE42" i="52"/>
  <c r="BJ42" i="52"/>
  <c r="B43" i="52"/>
  <c r="J43" i="52"/>
  <c r="Q43" i="52"/>
  <c r="V43" i="52"/>
  <c r="AA43" i="52"/>
  <c r="AF43" i="52"/>
  <c r="AK43" i="52"/>
  <c r="AP43" i="52"/>
  <c r="AU43" i="52"/>
  <c r="AZ43" i="52"/>
  <c r="BE43" i="52"/>
  <c r="BJ43" i="52"/>
  <c r="B44" i="52"/>
  <c r="J44" i="52"/>
  <c r="Q44" i="52"/>
  <c r="V44" i="52"/>
  <c r="AA44" i="52"/>
  <c r="AF44" i="52"/>
  <c r="AK44" i="52"/>
  <c r="AP44" i="52"/>
  <c r="AU44" i="52"/>
  <c r="AZ44" i="52"/>
  <c r="BE44" i="52"/>
  <c r="BJ44" i="52"/>
  <c r="B45" i="52"/>
  <c r="J45" i="52"/>
  <c r="Q45" i="52"/>
  <c r="V45" i="52"/>
  <c r="AA45" i="52"/>
  <c r="AF45" i="52"/>
  <c r="AK45" i="52"/>
  <c r="AP45" i="52"/>
  <c r="AU45" i="52"/>
  <c r="AZ45" i="52"/>
  <c r="BE45" i="52"/>
  <c r="BJ45" i="52"/>
  <c r="B46" i="52"/>
  <c r="J46" i="52"/>
  <c r="Q46" i="52"/>
  <c r="V46" i="52"/>
  <c r="AA46" i="52"/>
  <c r="AF46" i="52"/>
  <c r="AK46" i="52"/>
  <c r="AP46" i="52"/>
  <c r="AU46" i="52"/>
  <c r="AZ46" i="52"/>
  <c r="BE46" i="52"/>
  <c r="BJ46" i="52"/>
  <c r="B47" i="52"/>
  <c r="J47" i="52"/>
  <c r="Q47" i="52"/>
  <c r="V47" i="52"/>
  <c r="AA47" i="52"/>
  <c r="AF47" i="52"/>
  <c r="AK47" i="52"/>
  <c r="AP47" i="52"/>
  <c r="AU47" i="52"/>
  <c r="AZ47" i="52"/>
  <c r="BE47" i="52"/>
  <c r="BJ47" i="52"/>
  <c r="B48" i="52"/>
  <c r="J48" i="52"/>
  <c r="Q48" i="52"/>
  <c r="V48" i="52"/>
  <c r="AA48" i="52"/>
  <c r="AF48" i="52"/>
  <c r="AK48" i="52"/>
  <c r="AP48" i="52"/>
  <c r="AU48" i="52"/>
  <c r="AZ48" i="52"/>
  <c r="BE48" i="52"/>
  <c r="BJ48" i="52"/>
  <c r="B49" i="52"/>
  <c r="J49" i="52"/>
  <c r="Q49" i="52"/>
  <c r="V49" i="52"/>
  <c r="AA49" i="52"/>
  <c r="AF49" i="52"/>
  <c r="AK49" i="52"/>
  <c r="AP49" i="52"/>
  <c r="AU49" i="52"/>
  <c r="AZ49" i="52"/>
  <c r="BE49" i="52"/>
  <c r="BJ49" i="52"/>
  <c r="B50" i="52"/>
  <c r="J50" i="52"/>
  <c r="Q50" i="52"/>
  <c r="V50" i="52"/>
  <c r="AA50" i="52"/>
  <c r="AF50" i="52"/>
  <c r="AK50" i="52"/>
  <c r="AP50" i="52"/>
  <c r="AU50" i="52"/>
  <c r="AZ50" i="52"/>
  <c r="BE50" i="52"/>
  <c r="BJ50" i="52"/>
  <c r="B51" i="52"/>
  <c r="J51" i="52"/>
  <c r="Q51" i="52"/>
  <c r="V51" i="52"/>
  <c r="AA51" i="52"/>
  <c r="AF51" i="52"/>
  <c r="AK51" i="52"/>
  <c r="AP51" i="52"/>
  <c r="AU51" i="52"/>
  <c r="AZ51" i="52"/>
  <c r="BE51" i="52"/>
  <c r="BJ51" i="52"/>
  <c r="B52" i="52"/>
  <c r="J52" i="52"/>
  <c r="Q52" i="52"/>
  <c r="V52" i="52"/>
  <c r="AA52" i="52"/>
  <c r="AF52" i="52"/>
  <c r="AK52" i="52"/>
  <c r="AP52" i="52"/>
  <c r="AU52" i="52"/>
  <c r="AZ52" i="52"/>
  <c r="BE52" i="52"/>
  <c r="BJ52" i="52"/>
  <c r="B53" i="52"/>
  <c r="J53" i="52"/>
  <c r="Q53" i="52"/>
  <c r="V53" i="52"/>
  <c r="AA53" i="52"/>
  <c r="AF53" i="52"/>
  <c r="AK53" i="52"/>
  <c r="AP53" i="52"/>
  <c r="AU53" i="52"/>
  <c r="AZ53" i="52"/>
  <c r="BE53" i="52"/>
  <c r="BJ53" i="52"/>
  <c r="B54" i="52"/>
  <c r="J54" i="52"/>
  <c r="Q54" i="52"/>
  <c r="V54" i="52"/>
  <c r="AA54" i="52"/>
  <c r="AF54" i="52"/>
  <c r="AK54" i="52"/>
  <c r="AP54" i="52"/>
  <c r="AU54" i="52"/>
  <c r="AZ54" i="52"/>
  <c r="BE54" i="52"/>
  <c r="BJ54" i="52"/>
  <c r="B55" i="52"/>
  <c r="J55" i="52"/>
  <c r="Q55" i="52"/>
  <c r="V55" i="52"/>
  <c r="AA55" i="52"/>
  <c r="AF55" i="52"/>
  <c r="AK55" i="52"/>
  <c r="AP55" i="52"/>
  <c r="AU55" i="52"/>
  <c r="AZ55" i="52"/>
  <c r="BE55" i="52"/>
  <c r="BJ55" i="52"/>
  <c r="B56" i="52"/>
  <c r="J56" i="52"/>
  <c r="Q56" i="52"/>
  <c r="V56" i="52"/>
  <c r="AA56" i="52"/>
  <c r="AF56" i="52"/>
  <c r="AK56" i="52"/>
  <c r="AP56" i="52"/>
  <c r="AU56" i="52"/>
  <c r="AZ56" i="52"/>
  <c r="BE56" i="52"/>
  <c r="BJ56" i="52"/>
  <c r="B57" i="52"/>
  <c r="J57" i="52"/>
  <c r="Q57" i="52"/>
  <c r="V57" i="52"/>
  <c r="AA57" i="52"/>
  <c r="AF57" i="52"/>
  <c r="AK57" i="52"/>
  <c r="AP57" i="52"/>
  <c r="AU57" i="52"/>
  <c r="AZ57" i="52"/>
  <c r="BE57" i="52"/>
  <c r="BJ57" i="52"/>
  <c r="B58" i="52"/>
  <c r="J58" i="52"/>
  <c r="Q58" i="52"/>
  <c r="V58" i="52"/>
  <c r="AA58" i="52"/>
  <c r="AF58" i="52"/>
  <c r="AK58" i="52"/>
  <c r="AP58" i="52"/>
  <c r="AU58" i="52"/>
  <c r="AZ58" i="52"/>
  <c r="BE58" i="52"/>
  <c r="BJ58" i="52"/>
  <c r="B59" i="52"/>
  <c r="J59" i="52"/>
  <c r="Q59" i="52"/>
  <c r="V59" i="52"/>
  <c r="AA59" i="52"/>
  <c r="AF59" i="52"/>
  <c r="AK59" i="52"/>
  <c r="AP59" i="52"/>
  <c r="AU59" i="52"/>
  <c r="AZ59" i="52"/>
  <c r="BE59" i="52"/>
  <c r="BJ59" i="52"/>
  <c r="B60" i="52"/>
  <c r="J60" i="52"/>
  <c r="Q60" i="52"/>
  <c r="V60" i="52"/>
  <c r="AA60" i="52"/>
  <c r="AF60" i="52"/>
  <c r="AK60" i="52"/>
  <c r="AP60" i="52"/>
  <c r="AU60" i="52"/>
  <c r="AZ60" i="52"/>
  <c r="BE60" i="52"/>
  <c r="BJ60" i="52"/>
  <c r="B61" i="52"/>
  <c r="J61" i="52"/>
  <c r="Q61" i="52"/>
  <c r="V61" i="52"/>
  <c r="AA61" i="52"/>
  <c r="AF61" i="52"/>
  <c r="AK61" i="52"/>
  <c r="AP61" i="52"/>
  <c r="AU61" i="52"/>
  <c r="AZ61" i="52"/>
  <c r="BE61" i="52"/>
  <c r="BJ61" i="52"/>
  <c r="B62" i="52"/>
  <c r="J62" i="52"/>
  <c r="Q62" i="52"/>
  <c r="V62" i="52"/>
  <c r="AA62" i="52"/>
  <c r="AF62" i="52"/>
  <c r="AK62" i="52"/>
  <c r="AP62" i="52"/>
  <c r="AU62" i="52"/>
  <c r="AZ62" i="52"/>
  <c r="BE62" i="52"/>
  <c r="BJ62" i="52"/>
  <c r="B63" i="52"/>
  <c r="J63" i="52"/>
  <c r="Q63" i="52"/>
  <c r="V63" i="52"/>
  <c r="AA63" i="52"/>
  <c r="AF63" i="52"/>
  <c r="AK63" i="52"/>
  <c r="AP63" i="52"/>
  <c r="AU63" i="52"/>
  <c r="AZ63" i="52"/>
  <c r="BE63" i="52"/>
  <c r="BJ63" i="52"/>
  <c r="B64" i="52"/>
  <c r="J64" i="52"/>
  <c r="Q64" i="52"/>
  <c r="V64" i="52"/>
  <c r="AA64" i="52"/>
  <c r="AF64" i="52"/>
  <c r="AK64" i="52"/>
  <c r="AP64" i="52"/>
  <c r="AU64" i="52"/>
  <c r="AZ64" i="52"/>
  <c r="BE64" i="52"/>
  <c r="BJ64" i="52"/>
  <c r="B65" i="52"/>
  <c r="J65" i="52"/>
  <c r="Q65" i="52"/>
  <c r="V65" i="52"/>
  <c r="AA65" i="52"/>
  <c r="AF65" i="52"/>
  <c r="AK65" i="52"/>
  <c r="AP65" i="52"/>
  <c r="AU65" i="52"/>
  <c r="AZ65" i="52"/>
  <c r="BE65" i="52"/>
  <c r="BJ65" i="52"/>
  <c r="B66" i="52"/>
  <c r="J66" i="52"/>
  <c r="Q66" i="52"/>
  <c r="V66" i="52"/>
  <c r="AA66" i="52"/>
  <c r="AF66" i="52"/>
  <c r="AK66" i="52"/>
  <c r="AP66" i="52"/>
  <c r="AU66" i="52"/>
  <c r="AZ66" i="52"/>
  <c r="BE66" i="52"/>
  <c r="BJ66" i="52"/>
  <c r="B67" i="52"/>
  <c r="J67" i="52"/>
  <c r="Q67" i="52"/>
  <c r="V67" i="52"/>
  <c r="AA67" i="52"/>
  <c r="AF67" i="52"/>
  <c r="AK67" i="52"/>
  <c r="AP67" i="52"/>
  <c r="AU67" i="52"/>
  <c r="AZ67" i="52"/>
  <c r="BE67" i="52"/>
  <c r="BJ67" i="52"/>
  <c r="B68" i="52"/>
  <c r="J68" i="52"/>
  <c r="Q68" i="52"/>
  <c r="V68" i="52"/>
  <c r="AA68" i="52"/>
  <c r="AF68" i="52"/>
  <c r="AK68" i="52"/>
  <c r="AP68" i="52"/>
  <c r="AU68" i="52"/>
  <c r="AZ68" i="52"/>
  <c r="BE68" i="52"/>
  <c r="BJ68" i="52"/>
  <c r="B69" i="52"/>
  <c r="J69" i="52"/>
  <c r="Q69" i="52"/>
  <c r="V69" i="52"/>
  <c r="AA69" i="52"/>
  <c r="AF69" i="52"/>
  <c r="AK69" i="52"/>
  <c r="AP69" i="52"/>
  <c r="AU69" i="52"/>
  <c r="AZ69" i="52"/>
  <c r="BE69" i="52"/>
  <c r="BJ69" i="52"/>
  <c r="B70" i="52"/>
  <c r="J70" i="52"/>
  <c r="Q70" i="52"/>
  <c r="V70" i="52"/>
  <c r="AA70" i="52"/>
  <c r="AF70" i="52"/>
  <c r="AK70" i="52"/>
  <c r="AP70" i="52"/>
  <c r="AU70" i="52"/>
  <c r="AZ70" i="52"/>
  <c r="BE70" i="52"/>
  <c r="BJ70" i="52"/>
  <c r="B71" i="52"/>
  <c r="J71" i="52"/>
  <c r="Q71" i="52"/>
  <c r="V71" i="52"/>
  <c r="AA71" i="52"/>
  <c r="AF71" i="52"/>
  <c r="AK71" i="52"/>
  <c r="AP71" i="52"/>
  <c r="AU71" i="52"/>
  <c r="AZ71" i="52"/>
  <c r="BE71" i="52"/>
  <c r="BJ71" i="52"/>
  <c r="B72" i="52"/>
  <c r="J72" i="52"/>
  <c r="Q72" i="52"/>
  <c r="V72" i="52"/>
  <c r="AA72" i="52"/>
  <c r="AF72" i="52"/>
  <c r="AK72" i="52"/>
  <c r="AP72" i="52"/>
  <c r="AU72" i="52"/>
  <c r="AZ72" i="52"/>
  <c r="BE72" i="52"/>
  <c r="BJ72" i="52"/>
  <c r="B73" i="52"/>
  <c r="J73" i="52"/>
  <c r="Q73" i="52"/>
  <c r="V73" i="52"/>
  <c r="AA73" i="52"/>
  <c r="AF73" i="52"/>
  <c r="AK73" i="52"/>
  <c r="AP73" i="52"/>
  <c r="AU73" i="52"/>
  <c r="AZ73" i="52"/>
  <c r="BE73" i="52"/>
  <c r="BJ73" i="52"/>
  <c r="B74" i="52"/>
  <c r="J74" i="52"/>
  <c r="Q74" i="52"/>
  <c r="V74" i="52"/>
  <c r="AA74" i="52"/>
  <c r="AF74" i="52"/>
  <c r="AK74" i="52"/>
  <c r="AP74" i="52"/>
  <c r="AU74" i="52"/>
  <c r="AZ74" i="52"/>
  <c r="BE74" i="52"/>
  <c r="BJ74" i="52"/>
  <c r="B75" i="52"/>
  <c r="J75" i="52"/>
  <c r="Q75" i="52"/>
  <c r="V75" i="52"/>
  <c r="AA75" i="52"/>
  <c r="AF75" i="52"/>
  <c r="AK75" i="52"/>
  <c r="AP75" i="52"/>
  <c r="AU75" i="52"/>
  <c r="AZ75" i="52"/>
  <c r="BE75" i="52"/>
  <c r="BJ75" i="52"/>
  <c r="B76" i="52"/>
  <c r="J76" i="52"/>
  <c r="Q76" i="52"/>
  <c r="V76" i="52"/>
  <c r="AA76" i="52"/>
  <c r="AF76" i="52"/>
  <c r="AK76" i="52"/>
  <c r="AP76" i="52"/>
  <c r="AU76" i="52"/>
  <c r="AZ76" i="52"/>
  <c r="BE76" i="52"/>
  <c r="BJ76" i="52"/>
  <c r="B77" i="52"/>
  <c r="J77" i="52"/>
  <c r="Q77" i="52"/>
  <c r="V77" i="52"/>
  <c r="AA77" i="52"/>
  <c r="AF77" i="52"/>
  <c r="AK77" i="52"/>
  <c r="AP77" i="52"/>
  <c r="AU77" i="52"/>
  <c r="AZ77" i="52"/>
  <c r="BE77" i="52"/>
  <c r="BJ77" i="52"/>
  <c r="B78" i="52"/>
  <c r="J78" i="52"/>
  <c r="Q78" i="52"/>
  <c r="V78" i="52"/>
  <c r="AA78" i="52"/>
  <c r="AF78" i="52"/>
  <c r="AK78" i="52"/>
  <c r="AP78" i="52"/>
  <c r="AU78" i="52"/>
  <c r="AZ78" i="52"/>
  <c r="BE78" i="52"/>
  <c r="BJ78" i="52"/>
  <c r="B79" i="52"/>
  <c r="J79" i="52"/>
  <c r="Q79" i="52"/>
  <c r="V79" i="52"/>
  <c r="AA79" i="52"/>
  <c r="AF79" i="52"/>
  <c r="AK79" i="52"/>
  <c r="AP79" i="52"/>
  <c r="AU79" i="52"/>
  <c r="AZ79" i="52"/>
  <c r="BE79" i="52"/>
  <c r="BJ79" i="52"/>
  <c r="B80" i="52"/>
  <c r="J80" i="52"/>
  <c r="Q80" i="52"/>
  <c r="V80" i="52"/>
  <c r="AA80" i="52"/>
  <c r="AF80" i="52"/>
  <c r="AK80" i="52"/>
  <c r="AP80" i="52"/>
  <c r="AU80" i="52"/>
  <c r="AZ80" i="52"/>
  <c r="BE80" i="52"/>
  <c r="BJ80" i="52"/>
  <c r="B81" i="52"/>
  <c r="J81" i="52"/>
  <c r="Q81" i="52"/>
  <c r="V81" i="52"/>
  <c r="AA81" i="52"/>
  <c r="AF81" i="52"/>
  <c r="AK81" i="52"/>
  <c r="AP81" i="52"/>
  <c r="AU81" i="52"/>
  <c r="AZ81" i="52"/>
  <c r="BE81" i="52"/>
  <c r="BJ81" i="52"/>
  <c r="B82" i="52"/>
  <c r="J82" i="52"/>
  <c r="Q82" i="52"/>
  <c r="V82" i="52"/>
  <c r="AA82" i="52"/>
  <c r="AF82" i="52"/>
  <c r="AK82" i="52"/>
  <c r="AP82" i="52"/>
  <c r="AU82" i="52"/>
  <c r="AZ82" i="52"/>
  <c r="BE82" i="52"/>
  <c r="BJ82" i="52"/>
  <c r="B83" i="52"/>
  <c r="J83" i="52"/>
  <c r="Q83" i="52"/>
  <c r="V83" i="52"/>
  <c r="AA83" i="52"/>
  <c r="AF83" i="52"/>
  <c r="AK83" i="52"/>
  <c r="AP83" i="52"/>
  <c r="AU83" i="52"/>
  <c r="AZ83" i="52"/>
  <c r="BE83" i="52"/>
  <c r="BJ83" i="52"/>
  <c r="B84" i="52"/>
  <c r="J84" i="52"/>
  <c r="Q84" i="52"/>
  <c r="V84" i="52"/>
  <c r="AA84" i="52"/>
  <c r="AF84" i="52"/>
  <c r="AK84" i="52"/>
  <c r="AP84" i="52"/>
  <c r="AU84" i="52"/>
  <c r="AZ84" i="52"/>
  <c r="BE84" i="52"/>
  <c r="BJ84" i="52"/>
  <c r="B85" i="52"/>
  <c r="J85" i="52"/>
  <c r="Q85" i="52"/>
  <c r="V85" i="52"/>
  <c r="AA85" i="52"/>
  <c r="AF85" i="52"/>
  <c r="AK85" i="52"/>
  <c r="AP85" i="52"/>
  <c r="AU85" i="52"/>
  <c r="AZ85" i="52"/>
  <c r="BE85" i="52"/>
  <c r="BJ85" i="52"/>
  <c r="B86" i="52"/>
  <c r="J86" i="52"/>
  <c r="Q86" i="52"/>
  <c r="V86" i="52"/>
  <c r="AA86" i="52"/>
  <c r="AF86" i="52"/>
  <c r="AK86" i="52"/>
  <c r="AP86" i="52"/>
  <c r="AU86" i="52"/>
  <c r="AZ86" i="52"/>
  <c r="BE86" i="52"/>
  <c r="BJ86" i="52"/>
  <c r="B87" i="52"/>
  <c r="J87" i="52"/>
  <c r="Q87" i="52"/>
  <c r="V87" i="52"/>
  <c r="AA87" i="52"/>
  <c r="AF87" i="52"/>
  <c r="AK87" i="52"/>
  <c r="AP87" i="52"/>
  <c r="AU87" i="52"/>
  <c r="AZ87" i="52"/>
  <c r="BE87" i="52"/>
  <c r="BJ87" i="52"/>
  <c r="B88" i="52"/>
  <c r="J88" i="52"/>
  <c r="Q88" i="52"/>
  <c r="V88" i="52"/>
  <c r="AA88" i="52"/>
  <c r="AF88" i="52"/>
  <c r="AK88" i="52"/>
  <c r="AP88" i="52"/>
  <c r="AU88" i="52"/>
  <c r="AZ88" i="52"/>
  <c r="BE88" i="52"/>
  <c r="BJ88" i="52"/>
  <c r="B89" i="52"/>
  <c r="J89" i="52"/>
  <c r="Q89" i="52"/>
  <c r="V89" i="52"/>
  <c r="AA89" i="52"/>
  <c r="AF89" i="52"/>
  <c r="AK89" i="52"/>
  <c r="AP89" i="52"/>
  <c r="AU89" i="52"/>
  <c r="AZ89" i="52"/>
  <c r="BE89" i="52"/>
  <c r="BJ89" i="52"/>
  <c r="B90" i="52"/>
  <c r="J90" i="52"/>
  <c r="Q90" i="52"/>
  <c r="V90" i="52"/>
  <c r="AA90" i="52"/>
  <c r="AF90" i="52"/>
  <c r="AK90" i="52"/>
  <c r="AP90" i="52"/>
  <c r="AU90" i="52"/>
  <c r="AZ90" i="52"/>
  <c r="BE90" i="52"/>
  <c r="BJ90" i="52"/>
  <c r="B91" i="52"/>
  <c r="J91" i="52"/>
  <c r="Q91" i="52"/>
  <c r="V91" i="52"/>
  <c r="AA91" i="52"/>
  <c r="AF91" i="52"/>
  <c r="AK91" i="52"/>
  <c r="AP91" i="52"/>
  <c r="AU91" i="52"/>
  <c r="AZ91" i="52"/>
  <c r="BE91" i="52"/>
  <c r="BJ91" i="52"/>
  <c r="B92" i="52"/>
  <c r="J92" i="52"/>
  <c r="Q92" i="52"/>
  <c r="V92" i="52"/>
  <c r="AA92" i="52"/>
  <c r="AF92" i="52"/>
  <c r="AK92" i="52"/>
  <c r="AP92" i="52"/>
  <c r="AU92" i="52"/>
  <c r="AZ92" i="52"/>
  <c r="BE92" i="52"/>
  <c r="BJ92" i="52"/>
  <c r="B93" i="52"/>
  <c r="J93" i="52"/>
  <c r="Q93" i="52"/>
  <c r="V93" i="52"/>
  <c r="AA93" i="52"/>
  <c r="AF93" i="52"/>
  <c r="AK93" i="52"/>
  <c r="AP93" i="52"/>
  <c r="AU93" i="52"/>
  <c r="AZ93" i="52"/>
  <c r="BE93" i="52"/>
  <c r="BJ93" i="52"/>
  <c r="B94" i="52"/>
  <c r="J94" i="52"/>
  <c r="Q94" i="52"/>
  <c r="V94" i="52"/>
  <c r="AA94" i="52"/>
  <c r="AF94" i="52"/>
  <c r="AK94" i="52"/>
  <c r="AP94" i="52"/>
  <c r="AU94" i="52"/>
  <c r="AZ94" i="52"/>
  <c r="BE94" i="52"/>
  <c r="BJ94" i="52"/>
  <c r="B95" i="52"/>
  <c r="J95" i="52"/>
  <c r="Q95" i="52"/>
  <c r="V95" i="52"/>
  <c r="AA95" i="52"/>
  <c r="AF95" i="52"/>
  <c r="AK95" i="52"/>
  <c r="AP95" i="52"/>
  <c r="AU95" i="52"/>
  <c r="AZ95" i="52"/>
  <c r="BE95" i="52"/>
  <c r="BJ95" i="52"/>
  <c r="B96" i="52"/>
  <c r="J96" i="52"/>
  <c r="Q96" i="52"/>
  <c r="V96" i="52"/>
  <c r="AA96" i="52"/>
  <c r="AF96" i="52"/>
  <c r="AK96" i="52"/>
  <c r="AP96" i="52"/>
  <c r="AU96" i="52"/>
  <c r="AZ96" i="52"/>
  <c r="BE96" i="52"/>
  <c r="BJ96" i="52"/>
  <c r="B97" i="52"/>
  <c r="J97" i="52"/>
  <c r="Q97" i="52"/>
  <c r="V97" i="52"/>
  <c r="AA97" i="52"/>
  <c r="AF97" i="52"/>
  <c r="AK97" i="52"/>
  <c r="AP97" i="52"/>
  <c r="AU97" i="52"/>
  <c r="AZ97" i="52"/>
  <c r="BE97" i="52"/>
  <c r="BJ97" i="52"/>
  <c r="B98" i="52"/>
  <c r="J98" i="52"/>
  <c r="Q98" i="52"/>
  <c r="V98" i="52"/>
  <c r="AA98" i="52"/>
  <c r="AF98" i="52"/>
  <c r="AK98" i="52"/>
  <c r="AP98" i="52"/>
  <c r="AU98" i="52"/>
  <c r="AZ98" i="52"/>
  <c r="BE98" i="52"/>
  <c r="BJ98" i="52"/>
  <c r="B99" i="52"/>
  <c r="J99" i="52"/>
  <c r="Q99" i="52"/>
  <c r="V99" i="52"/>
  <c r="AA99" i="52"/>
  <c r="AF99" i="52"/>
  <c r="AK99" i="52"/>
  <c r="AP99" i="52"/>
  <c r="AU99" i="52"/>
  <c r="AZ99" i="52"/>
  <c r="BE99" i="52"/>
  <c r="BJ99" i="52"/>
  <c r="B100" i="52"/>
  <c r="J100" i="52"/>
  <c r="Q100" i="52"/>
  <c r="V100" i="52"/>
  <c r="AA100" i="52"/>
  <c r="AF100" i="52"/>
  <c r="AK100" i="52"/>
  <c r="AP100" i="52"/>
  <c r="AU100" i="52"/>
  <c r="AZ100" i="52"/>
  <c r="BE100" i="52"/>
  <c r="BJ100" i="52"/>
  <c r="B101" i="52"/>
  <c r="J101" i="52"/>
  <c r="Q101" i="52"/>
  <c r="V101" i="52"/>
  <c r="AA101" i="52"/>
  <c r="AF101" i="52"/>
  <c r="AK101" i="52"/>
  <c r="AP101" i="52"/>
  <c r="AU101" i="52"/>
  <c r="AZ101" i="52"/>
  <c r="BE101" i="52"/>
  <c r="BJ101" i="52"/>
  <c r="B102" i="52"/>
  <c r="J102" i="52"/>
  <c r="Q102" i="52"/>
  <c r="V102" i="52"/>
  <c r="AA102" i="52"/>
  <c r="AF102" i="52"/>
  <c r="AK102" i="52"/>
  <c r="AP102" i="52"/>
  <c r="AU102" i="52"/>
  <c r="AZ102" i="52"/>
  <c r="BE102" i="52"/>
  <c r="BJ102" i="52"/>
  <c r="B103" i="52"/>
  <c r="J103" i="52"/>
  <c r="Q103" i="52"/>
  <c r="V103" i="52"/>
  <c r="AA103" i="52"/>
  <c r="AF103" i="52"/>
  <c r="AK103" i="52"/>
  <c r="AP103" i="52"/>
  <c r="AU103" i="52"/>
  <c r="AZ103" i="52"/>
  <c r="BE103" i="52"/>
  <c r="BJ103" i="52"/>
  <c r="B104" i="52"/>
  <c r="J104" i="52"/>
  <c r="Q104" i="52"/>
  <c r="V104" i="52"/>
  <c r="AA104" i="52"/>
  <c r="AF104" i="52"/>
  <c r="AK104" i="52"/>
  <c r="AP104" i="52"/>
  <c r="AU104" i="52"/>
  <c r="AZ104" i="52"/>
  <c r="BE104" i="52"/>
  <c r="BJ104" i="52"/>
  <c r="B105" i="52"/>
  <c r="J105" i="52"/>
  <c r="Q105" i="52"/>
  <c r="V105" i="52"/>
  <c r="AA105" i="52"/>
  <c r="AF105" i="52"/>
  <c r="AK105" i="52"/>
  <c r="AP105" i="52"/>
  <c r="AU105" i="52"/>
  <c r="AZ105" i="52"/>
  <c r="BE105" i="52"/>
  <c r="BJ105" i="52"/>
  <c r="B106" i="52"/>
  <c r="J106" i="52"/>
  <c r="Q106" i="52"/>
  <c r="V106" i="52"/>
  <c r="AA106" i="52"/>
  <c r="AF106" i="52"/>
  <c r="AK106" i="52"/>
  <c r="AP106" i="52"/>
  <c r="AU106" i="52"/>
  <c r="AZ106" i="52"/>
  <c r="BE106" i="52"/>
  <c r="BJ106" i="52"/>
  <c r="B107" i="52"/>
  <c r="J107" i="52"/>
  <c r="Q107" i="52"/>
  <c r="V107" i="52"/>
  <c r="AA107" i="52"/>
  <c r="AF107" i="52"/>
  <c r="AK107" i="52"/>
  <c r="AP107" i="52"/>
  <c r="AU107" i="52"/>
  <c r="AZ107" i="52"/>
  <c r="BE107" i="52"/>
  <c r="BJ107" i="52"/>
  <c r="B108" i="52"/>
  <c r="J108" i="52"/>
  <c r="Q108" i="52"/>
  <c r="V108" i="52"/>
  <c r="AA108" i="52"/>
  <c r="AF108" i="52"/>
  <c r="AK108" i="52"/>
  <c r="AP108" i="52"/>
  <c r="AU108" i="52"/>
  <c r="AZ108" i="52"/>
  <c r="BE108" i="52"/>
  <c r="BJ108" i="52"/>
  <c r="B109" i="52"/>
  <c r="J109" i="52"/>
  <c r="Q109" i="52"/>
  <c r="V109" i="52"/>
  <c r="AA109" i="52"/>
  <c r="AF109" i="52"/>
  <c r="AK109" i="52"/>
  <c r="AP109" i="52"/>
  <c r="AU109" i="52"/>
  <c r="AZ109" i="52"/>
  <c r="BE109" i="52"/>
  <c r="BJ109" i="52"/>
  <c r="B110" i="52"/>
  <c r="J110" i="52"/>
  <c r="Q110" i="52"/>
  <c r="V110" i="52"/>
  <c r="AA110" i="52"/>
  <c r="AF110" i="52"/>
  <c r="AK110" i="52"/>
  <c r="AP110" i="52"/>
  <c r="AU110" i="52"/>
  <c r="AZ110" i="52"/>
  <c r="BE110" i="52"/>
  <c r="BJ110" i="52"/>
  <c r="B111" i="52"/>
  <c r="J111" i="52"/>
  <c r="Q111" i="52"/>
  <c r="V111" i="52"/>
  <c r="AA111" i="52"/>
  <c r="AF111" i="52"/>
  <c r="AK111" i="52"/>
  <c r="AP111" i="52"/>
  <c r="AU111" i="52"/>
  <c r="AZ111" i="52"/>
  <c r="BE111" i="52"/>
  <c r="BJ111" i="52"/>
  <c r="B112" i="52"/>
  <c r="J112" i="52"/>
  <c r="Q112" i="52"/>
  <c r="V112" i="52"/>
  <c r="AA112" i="52"/>
  <c r="AF112" i="52"/>
  <c r="AK112" i="52"/>
  <c r="AP112" i="52"/>
  <c r="AU112" i="52"/>
  <c r="AZ112" i="52"/>
  <c r="BE112" i="52"/>
  <c r="BJ112" i="52"/>
  <c r="B113" i="52"/>
  <c r="J113" i="52"/>
  <c r="Q113" i="52"/>
  <c r="V113" i="52"/>
  <c r="AA113" i="52"/>
  <c r="AF113" i="52"/>
  <c r="AK113" i="52"/>
  <c r="AP113" i="52"/>
  <c r="AU113" i="52"/>
  <c r="AZ113" i="52"/>
  <c r="BE113" i="52"/>
  <c r="BJ113" i="52"/>
  <c r="B114" i="52"/>
  <c r="J114" i="52"/>
  <c r="Q114" i="52"/>
  <c r="V114" i="52"/>
  <c r="AA114" i="52"/>
  <c r="AF114" i="52"/>
  <c r="AK114" i="52"/>
  <c r="AP114" i="52"/>
  <c r="AU114" i="52"/>
  <c r="AZ114" i="52"/>
  <c r="BE114" i="52"/>
  <c r="BJ114" i="52"/>
  <c r="B115" i="52"/>
  <c r="J115" i="52"/>
  <c r="Q115" i="52"/>
  <c r="V115" i="52"/>
  <c r="AA115" i="52"/>
  <c r="AF115" i="52"/>
  <c r="AK115" i="52"/>
  <c r="AP115" i="52"/>
  <c r="AU115" i="52"/>
  <c r="AZ115" i="52"/>
  <c r="BE115" i="52"/>
  <c r="BJ115" i="52"/>
  <c r="B116" i="52"/>
  <c r="J116" i="52"/>
  <c r="Q116" i="52"/>
  <c r="V116" i="52"/>
  <c r="AA116" i="52"/>
  <c r="AF116" i="52"/>
  <c r="AK116" i="52"/>
  <c r="AP116" i="52"/>
  <c r="AU116" i="52"/>
  <c r="AZ116" i="52"/>
  <c r="BE116" i="52"/>
  <c r="BJ116" i="52"/>
  <c r="B117" i="52"/>
  <c r="J117" i="52"/>
  <c r="Q117" i="52"/>
  <c r="V117" i="52"/>
  <c r="AA117" i="52"/>
  <c r="AF117" i="52"/>
  <c r="AK117" i="52"/>
  <c r="AP117" i="52"/>
  <c r="AU117" i="52"/>
  <c r="AZ117" i="52"/>
  <c r="BE117" i="52"/>
  <c r="BJ117" i="52"/>
  <c r="B118" i="52"/>
  <c r="J118" i="52"/>
  <c r="Q118" i="52"/>
  <c r="V118" i="52"/>
  <c r="AA118" i="52"/>
  <c r="AF118" i="52"/>
  <c r="AK118" i="52"/>
  <c r="AP118" i="52"/>
  <c r="AU118" i="52"/>
  <c r="AZ118" i="52"/>
  <c r="BE118" i="52"/>
  <c r="BJ118" i="52"/>
  <c r="BN118" i="52"/>
  <c r="B119" i="52"/>
  <c r="J119" i="52"/>
  <c r="Q119" i="52"/>
  <c r="V119" i="52"/>
  <c r="AA119" i="52"/>
  <c r="AF119" i="52"/>
  <c r="AK119" i="52"/>
  <c r="AP119" i="52"/>
  <c r="AU119" i="52"/>
  <c r="AZ119" i="52"/>
  <c r="BE119" i="52"/>
  <c r="BJ119" i="52"/>
  <c r="BN119" i="52"/>
  <c r="B120" i="52"/>
  <c r="J120" i="52"/>
  <c r="Q120" i="52"/>
  <c r="V120" i="52"/>
  <c r="AA120" i="52"/>
  <c r="AF120" i="52"/>
  <c r="AK120" i="52"/>
  <c r="AP120" i="52"/>
  <c r="AU120" i="52"/>
  <c r="AZ120" i="52"/>
  <c r="BE120" i="52"/>
  <c r="BJ120" i="52"/>
  <c r="BN120" i="52"/>
  <c r="B121" i="52"/>
  <c r="J121" i="52"/>
  <c r="Q121" i="52"/>
  <c r="V121" i="52"/>
  <c r="AA121" i="52"/>
  <c r="AF121" i="52"/>
  <c r="AK121" i="52"/>
  <c r="AP121" i="52"/>
  <c r="AU121" i="52"/>
  <c r="AZ121" i="52"/>
  <c r="BE121" i="52"/>
  <c r="BJ121" i="52"/>
  <c r="BN121" i="52"/>
  <c r="B122" i="52"/>
  <c r="J122" i="52"/>
  <c r="Q122" i="52"/>
  <c r="V122" i="52"/>
  <c r="AA122" i="52"/>
  <c r="AF122" i="52"/>
  <c r="AK122" i="52"/>
  <c r="AP122" i="52"/>
  <c r="AU122" i="52"/>
  <c r="AZ122" i="52"/>
  <c r="BE122" i="52"/>
  <c r="BJ122" i="52"/>
  <c r="BN122" i="52"/>
  <c r="B123" i="52"/>
  <c r="J123" i="52"/>
  <c r="Q123" i="52"/>
  <c r="V123" i="52"/>
  <c r="AA123" i="52"/>
  <c r="AF123" i="52"/>
  <c r="AK123" i="52"/>
  <c r="AP123" i="52"/>
  <c r="AU123" i="52"/>
  <c r="AZ123" i="52"/>
  <c r="BE123" i="52"/>
  <c r="BJ123" i="52"/>
  <c r="B124" i="52"/>
  <c r="J124" i="52"/>
  <c r="Q124" i="52"/>
  <c r="V124" i="52"/>
  <c r="AA124" i="52"/>
  <c r="AF124" i="52"/>
  <c r="AK124" i="52"/>
  <c r="AP124" i="52"/>
  <c r="AU124" i="52"/>
  <c r="AZ124" i="52"/>
  <c r="BE124" i="52"/>
  <c r="BJ124" i="52"/>
  <c r="B125" i="52"/>
  <c r="J125" i="52"/>
  <c r="Q125" i="52"/>
  <c r="V125" i="52"/>
  <c r="AA125" i="52"/>
  <c r="AF125" i="52"/>
  <c r="AK125" i="52"/>
  <c r="AP125" i="52"/>
  <c r="AU125" i="52"/>
  <c r="AZ125" i="52"/>
  <c r="BE125" i="52"/>
  <c r="BJ125" i="52"/>
  <c r="BN125" i="52"/>
  <c r="B126" i="52"/>
  <c r="J126" i="52"/>
  <c r="K126" i="52"/>
  <c r="Q126" i="52"/>
  <c r="V126" i="52"/>
  <c r="AA126" i="52"/>
  <c r="AF126" i="52"/>
  <c r="AK126" i="52"/>
  <c r="AP126" i="52"/>
  <c r="AU126" i="52"/>
  <c r="AZ126" i="52"/>
  <c r="BE126" i="52"/>
  <c r="BJ126" i="52"/>
  <c r="BK126" i="52"/>
  <c r="BM126" i="52" s="1"/>
  <c r="BN126" i="52" s="1"/>
  <c r="B6" i="52"/>
  <c r="J6" i="52"/>
  <c r="Q6" i="52"/>
  <c r="V6" i="52"/>
  <c r="AA6" i="52"/>
  <c r="AF6" i="52"/>
  <c r="AK6" i="52"/>
  <c r="AP6" i="52"/>
  <c r="AU6" i="52"/>
  <c r="AZ6" i="52"/>
  <c r="BE6" i="52"/>
  <c r="BJ6" i="52"/>
  <c r="B12" i="52"/>
  <c r="J12" i="52"/>
  <c r="Q12" i="52"/>
  <c r="V12" i="52"/>
  <c r="AA12" i="52"/>
  <c r="AF12" i="52"/>
  <c r="AK12" i="52"/>
  <c r="AP12" i="52"/>
  <c r="AU12" i="52"/>
  <c r="AZ12" i="52"/>
  <c r="BE12" i="52"/>
  <c r="BJ12" i="52"/>
  <c r="B14" i="52"/>
  <c r="J14" i="52"/>
  <c r="Q14" i="52"/>
  <c r="V14" i="52"/>
  <c r="AA14" i="52"/>
  <c r="AF14" i="52"/>
  <c r="AK14" i="52"/>
  <c r="AP14" i="52"/>
  <c r="AU14" i="52"/>
  <c r="AZ14" i="52"/>
  <c r="BE14" i="52"/>
  <c r="BJ14" i="52"/>
  <c r="B8" i="52"/>
  <c r="J8" i="52"/>
  <c r="Q8" i="52"/>
  <c r="V8" i="52"/>
  <c r="AA8" i="52"/>
  <c r="AF8" i="52"/>
  <c r="AK8" i="52"/>
  <c r="AP8" i="52"/>
  <c r="AU8" i="52"/>
  <c r="AZ8" i="52"/>
  <c r="BE8" i="52"/>
  <c r="BJ8" i="52"/>
  <c r="B4" i="52"/>
  <c r="J4" i="52"/>
  <c r="Q4" i="52"/>
  <c r="V4" i="52"/>
  <c r="AA4" i="52"/>
  <c r="AF4" i="52"/>
  <c r="AK4" i="52"/>
  <c r="AP4" i="52"/>
  <c r="AU4" i="52"/>
  <c r="AZ4" i="52"/>
  <c r="BE4" i="52"/>
  <c r="BJ4" i="52"/>
  <c r="B17" i="52"/>
  <c r="J17" i="52"/>
  <c r="Q17" i="52"/>
  <c r="V17" i="52"/>
  <c r="AA17" i="52"/>
  <c r="AF17" i="52"/>
  <c r="AK17" i="52"/>
  <c r="AP17" i="52"/>
  <c r="AU17" i="52"/>
  <c r="AZ17" i="52"/>
  <c r="BE17" i="52"/>
  <c r="BJ17" i="52"/>
  <c r="B10" i="52"/>
  <c r="J10" i="52"/>
  <c r="Q10" i="52"/>
  <c r="V10" i="52"/>
  <c r="AA10" i="52"/>
  <c r="AF10" i="52"/>
  <c r="AK10" i="52"/>
  <c r="AP10" i="52"/>
  <c r="AU10" i="52"/>
  <c r="AZ10" i="52"/>
  <c r="BE10" i="52"/>
  <c r="BJ10" i="52"/>
  <c r="B11" i="52"/>
  <c r="J11" i="52"/>
  <c r="Q11" i="52"/>
  <c r="V11" i="52"/>
  <c r="AA11" i="52"/>
  <c r="AF11" i="52"/>
  <c r="AK11" i="52"/>
  <c r="AP11" i="52"/>
  <c r="AU11" i="52"/>
  <c r="AZ11" i="52"/>
  <c r="BE11" i="52"/>
  <c r="BJ11" i="52"/>
  <c r="B5" i="52"/>
  <c r="J5" i="52"/>
  <c r="Q5" i="52"/>
  <c r="V5" i="52"/>
  <c r="AA5" i="52"/>
  <c r="AF5" i="52"/>
  <c r="AK5" i="52"/>
  <c r="AP5" i="52"/>
  <c r="AU5" i="52"/>
  <c r="AZ5" i="52"/>
  <c r="BE5" i="52"/>
  <c r="BJ5" i="52"/>
  <c r="BM5" i="52"/>
  <c r="BN5" i="52" s="1"/>
  <c r="B16" i="52"/>
  <c r="J16" i="52"/>
  <c r="Q16" i="52"/>
  <c r="V16" i="52"/>
  <c r="AA16" i="52"/>
  <c r="AF16" i="52"/>
  <c r="AK16" i="52"/>
  <c r="AP16" i="52"/>
  <c r="AU16" i="52"/>
  <c r="AZ16" i="52"/>
  <c r="BE16" i="52"/>
  <c r="BJ16" i="52"/>
  <c r="B18" i="52"/>
  <c r="J18" i="52"/>
  <c r="Q18" i="52"/>
  <c r="V18" i="52"/>
  <c r="AA18" i="52"/>
  <c r="AF18" i="52"/>
  <c r="AK18" i="52"/>
  <c r="AP18" i="52"/>
  <c r="AU18" i="52"/>
  <c r="AZ18" i="52"/>
  <c r="BE18" i="52"/>
  <c r="BJ18" i="52"/>
  <c r="B15" i="52"/>
  <c r="J15" i="52"/>
  <c r="Q15" i="52"/>
  <c r="V15" i="52"/>
  <c r="AA15" i="52"/>
  <c r="AF15" i="52"/>
  <c r="AK15" i="52"/>
  <c r="AP15" i="52"/>
  <c r="AU15" i="52"/>
  <c r="AZ15" i="52"/>
  <c r="BE15" i="52"/>
  <c r="BJ15" i="52"/>
  <c r="AZ33" i="51"/>
  <c r="AV33" i="51"/>
  <c r="AR33" i="51"/>
  <c r="AN33" i="51"/>
  <c r="AJ33" i="51"/>
  <c r="AF33" i="51"/>
  <c r="AB33" i="51"/>
  <c r="X33" i="51"/>
  <c r="T33" i="51"/>
  <c r="P33" i="51"/>
  <c r="H33" i="51" s="1"/>
  <c r="J33" i="51"/>
  <c r="B33" i="51"/>
  <c r="AZ38" i="51"/>
  <c r="AV38" i="51"/>
  <c r="AR38" i="51"/>
  <c r="AN38" i="51"/>
  <c r="AJ38" i="51"/>
  <c r="AF38" i="51"/>
  <c r="AB38" i="51"/>
  <c r="X38" i="51"/>
  <c r="T38" i="51"/>
  <c r="P38" i="51"/>
  <c r="J38" i="51"/>
  <c r="B38" i="51"/>
  <c r="AZ31" i="51"/>
  <c r="AV31" i="51"/>
  <c r="AR31" i="51"/>
  <c r="AN31" i="51"/>
  <c r="AJ31" i="51"/>
  <c r="AF31" i="51"/>
  <c r="AB31" i="51"/>
  <c r="X31" i="51"/>
  <c r="T31" i="51"/>
  <c r="P31" i="51"/>
  <c r="J31" i="51"/>
  <c r="B31" i="51"/>
  <c r="AZ49" i="51"/>
  <c r="AV49" i="51"/>
  <c r="AR49" i="51"/>
  <c r="AN49" i="51"/>
  <c r="AJ49" i="51"/>
  <c r="AF49" i="51"/>
  <c r="AB49" i="51"/>
  <c r="X49" i="51"/>
  <c r="T49" i="51"/>
  <c r="P49" i="51"/>
  <c r="J49" i="51"/>
  <c r="B49" i="51"/>
  <c r="AZ24" i="51"/>
  <c r="AV24" i="51"/>
  <c r="AR24" i="51"/>
  <c r="AN24" i="51"/>
  <c r="AJ24" i="51"/>
  <c r="AF24" i="51"/>
  <c r="AB24" i="51"/>
  <c r="X24" i="51"/>
  <c r="T24" i="51"/>
  <c r="P24" i="51"/>
  <c r="J24" i="51"/>
  <c r="B24" i="51"/>
  <c r="AZ44" i="51"/>
  <c r="AV44" i="51"/>
  <c r="AR44" i="51"/>
  <c r="AN44" i="51"/>
  <c r="AJ44" i="51"/>
  <c r="AF44" i="51"/>
  <c r="AB44" i="51"/>
  <c r="X44" i="51"/>
  <c r="T44" i="51"/>
  <c r="P44" i="51"/>
  <c r="J44" i="51"/>
  <c r="B44" i="51"/>
  <c r="AZ29" i="51"/>
  <c r="AV29" i="51"/>
  <c r="AR29" i="51"/>
  <c r="AN29" i="51"/>
  <c r="AJ29" i="51"/>
  <c r="AF29" i="51"/>
  <c r="AB29" i="51"/>
  <c r="X29" i="51"/>
  <c r="T29" i="51"/>
  <c r="P29" i="51"/>
  <c r="J29" i="51"/>
  <c r="B29" i="51"/>
  <c r="AZ2" i="51"/>
  <c r="AV2" i="51"/>
  <c r="AR2" i="51"/>
  <c r="AN2" i="51"/>
  <c r="AJ2" i="51"/>
  <c r="AF2" i="51"/>
  <c r="AB2" i="51"/>
  <c r="X2" i="51"/>
  <c r="T2" i="51"/>
  <c r="P2" i="51"/>
  <c r="J2" i="51"/>
  <c r="B2" i="51"/>
  <c r="AZ16" i="51"/>
  <c r="AV16" i="51"/>
  <c r="AR16" i="51"/>
  <c r="AN16" i="51"/>
  <c r="AJ16" i="51"/>
  <c r="AF16" i="51"/>
  <c r="AB16" i="51"/>
  <c r="X16" i="51"/>
  <c r="T16" i="51"/>
  <c r="P16" i="51"/>
  <c r="H16" i="51" s="1"/>
  <c r="J16" i="51"/>
  <c r="B16" i="51"/>
  <c r="AZ28" i="51"/>
  <c r="AV28" i="51"/>
  <c r="AR28" i="51"/>
  <c r="AN28" i="51"/>
  <c r="AJ28" i="51"/>
  <c r="AF28" i="51"/>
  <c r="AB28" i="51"/>
  <c r="X28" i="51"/>
  <c r="T28" i="51"/>
  <c r="P28" i="51"/>
  <c r="J28" i="51"/>
  <c r="B28" i="51"/>
  <c r="AZ14" i="51"/>
  <c r="AV14" i="51"/>
  <c r="AR14" i="51"/>
  <c r="AN14" i="51"/>
  <c r="AJ14" i="51"/>
  <c r="AF14" i="51"/>
  <c r="AB14" i="51"/>
  <c r="X14" i="51"/>
  <c r="T14" i="51"/>
  <c r="P14" i="51"/>
  <c r="J14" i="51"/>
  <c r="B14" i="51"/>
  <c r="AZ10" i="51"/>
  <c r="AV10" i="51"/>
  <c r="AR10" i="51"/>
  <c r="AN10" i="51"/>
  <c r="AJ10" i="51"/>
  <c r="AF10" i="51"/>
  <c r="AB10" i="51"/>
  <c r="X10" i="51"/>
  <c r="T10" i="51"/>
  <c r="P10" i="51"/>
  <c r="J10" i="51"/>
  <c r="B10" i="51"/>
  <c r="AZ40" i="51"/>
  <c r="AV40" i="51"/>
  <c r="AR40" i="51"/>
  <c r="AN40" i="51"/>
  <c r="AJ40" i="51"/>
  <c r="AF40" i="51"/>
  <c r="AB40" i="51"/>
  <c r="X40" i="51"/>
  <c r="T40" i="51"/>
  <c r="P40" i="51"/>
  <c r="J40" i="51"/>
  <c r="B40" i="51"/>
  <c r="BA128" i="51"/>
  <c r="BC128" i="51" s="1"/>
  <c r="BD128" i="51" s="1"/>
  <c r="AZ128" i="51"/>
  <c r="AV128" i="51"/>
  <c r="AR128" i="51"/>
  <c r="AN128" i="51"/>
  <c r="AJ128" i="51"/>
  <c r="AF128" i="51"/>
  <c r="AB128" i="51"/>
  <c r="X128" i="51"/>
  <c r="T128" i="51"/>
  <c r="P128" i="51"/>
  <c r="K128" i="51"/>
  <c r="J128" i="51"/>
  <c r="B128" i="51"/>
  <c r="BA127" i="51"/>
  <c r="BC127" i="51" s="1"/>
  <c r="BD127" i="51" s="1"/>
  <c r="AZ127" i="51"/>
  <c r="AV127" i="51"/>
  <c r="AR127" i="51"/>
  <c r="AN127" i="51"/>
  <c r="AJ127" i="51"/>
  <c r="AF127" i="51"/>
  <c r="AB127" i="51"/>
  <c r="X127" i="51"/>
  <c r="T127" i="51"/>
  <c r="P127" i="51"/>
  <c r="K127" i="51"/>
  <c r="J127" i="51"/>
  <c r="B127" i="51"/>
  <c r="BA126" i="51"/>
  <c r="BC126" i="51" s="1"/>
  <c r="BD126" i="51" s="1"/>
  <c r="AZ126" i="51"/>
  <c r="AV126" i="51"/>
  <c r="AR126" i="51"/>
  <c r="AN126" i="51"/>
  <c r="AJ126" i="51"/>
  <c r="AF126" i="51"/>
  <c r="AB126" i="51"/>
  <c r="X126" i="51"/>
  <c r="T126" i="51"/>
  <c r="P126" i="51"/>
  <c r="K126" i="51"/>
  <c r="J126" i="51"/>
  <c r="B126" i="51"/>
  <c r="BA125" i="51"/>
  <c r="BC125" i="51" s="1"/>
  <c r="BD125" i="51" s="1"/>
  <c r="AZ125" i="51"/>
  <c r="AV125" i="51"/>
  <c r="AR125" i="51"/>
  <c r="AN125" i="51"/>
  <c r="AJ125" i="51"/>
  <c r="AF125" i="51"/>
  <c r="AB125" i="51"/>
  <c r="X125" i="51"/>
  <c r="T125" i="51"/>
  <c r="P125" i="51"/>
  <c r="K125" i="51"/>
  <c r="J125" i="51"/>
  <c r="B125" i="51"/>
  <c r="BA124" i="51"/>
  <c r="BC124" i="51" s="1"/>
  <c r="BD124" i="51" s="1"/>
  <c r="AZ124" i="51"/>
  <c r="AV124" i="51"/>
  <c r="AR124" i="51"/>
  <c r="AN124" i="51"/>
  <c r="AJ124" i="51"/>
  <c r="AF124" i="51"/>
  <c r="AB124" i="51"/>
  <c r="X124" i="51"/>
  <c r="T124" i="51"/>
  <c r="P124" i="51"/>
  <c r="K124" i="51"/>
  <c r="J124" i="51"/>
  <c r="B124" i="51"/>
  <c r="BA123" i="51"/>
  <c r="BC123" i="51" s="1"/>
  <c r="BD123" i="51" s="1"/>
  <c r="AZ123" i="51"/>
  <c r="AV123" i="51"/>
  <c r="AR123" i="51"/>
  <c r="AN123" i="51"/>
  <c r="AJ123" i="51"/>
  <c r="AF123" i="51"/>
  <c r="AB123" i="51"/>
  <c r="X123" i="51"/>
  <c r="T123" i="51"/>
  <c r="P123" i="51"/>
  <c r="K123" i="51"/>
  <c r="J123" i="51"/>
  <c r="B123" i="51"/>
  <c r="BA122" i="51"/>
  <c r="BC122" i="51" s="1"/>
  <c r="BD122" i="51" s="1"/>
  <c r="AZ122" i="51"/>
  <c r="AV122" i="51"/>
  <c r="AR122" i="51"/>
  <c r="AN122" i="51"/>
  <c r="AJ122" i="51"/>
  <c r="AF122" i="51"/>
  <c r="AB122" i="51"/>
  <c r="X122" i="51"/>
  <c r="T122" i="51"/>
  <c r="P122" i="51"/>
  <c r="K122" i="51"/>
  <c r="J122" i="51"/>
  <c r="B122" i="51"/>
  <c r="BA121" i="51"/>
  <c r="BC121" i="51" s="1"/>
  <c r="BD121" i="51" s="1"/>
  <c r="AZ121" i="51"/>
  <c r="AV121" i="51"/>
  <c r="AR121" i="51"/>
  <c r="AN121" i="51"/>
  <c r="AJ121" i="51"/>
  <c r="AF121" i="51"/>
  <c r="AB121" i="51"/>
  <c r="X121" i="51"/>
  <c r="T121" i="51"/>
  <c r="P121" i="51"/>
  <c r="K121" i="51"/>
  <c r="J121" i="51"/>
  <c r="B121" i="51"/>
  <c r="BA120" i="51"/>
  <c r="BC120" i="51" s="1"/>
  <c r="BD120" i="51" s="1"/>
  <c r="AZ120" i="51"/>
  <c r="AV120" i="51"/>
  <c r="AR120" i="51"/>
  <c r="AN120" i="51"/>
  <c r="AJ120" i="51"/>
  <c r="AF120" i="51"/>
  <c r="AB120" i="51"/>
  <c r="X120" i="51"/>
  <c r="T120" i="51"/>
  <c r="P120" i="51"/>
  <c r="K120" i="51"/>
  <c r="J120" i="51"/>
  <c r="B120" i="51"/>
  <c r="BA119" i="51"/>
  <c r="BC119" i="51" s="1"/>
  <c r="BD119" i="51" s="1"/>
  <c r="AZ119" i="51"/>
  <c r="AV119" i="51"/>
  <c r="AR119" i="51"/>
  <c r="AN119" i="51"/>
  <c r="AJ119" i="51"/>
  <c r="AF119" i="51"/>
  <c r="AB119" i="51"/>
  <c r="X119" i="51"/>
  <c r="T119" i="51"/>
  <c r="P119" i="51"/>
  <c r="K119" i="51"/>
  <c r="J119" i="51"/>
  <c r="B119" i="51"/>
  <c r="BA118" i="51"/>
  <c r="BC118" i="51" s="1"/>
  <c r="BD118" i="51" s="1"/>
  <c r="AZ118" i="51"/>
  <c r="AV118" i="51"/>
  <c r="AR118" i="51"/>
  <c r="AN118" i="51"/>
  <c r="AJ118" i="51"/>
  <c r="AF118" i="51"/>
  <c r="AB118" i="51"/>
  <c r="X118" i="51"/>
  <c r="T118" i="51"/>
  <c r="P118" i="51"/>
  <c r="K118" i="51"/>
  <c r="J118" i="51"/>
  <c r="B118" i="51"/>
  <c r="BA117" i="51"/>
  <c r="BC117" i="51" s="1"/>
  <c r="BD117" i="51" s="1"/>
  <c r="AZ117" i="51"/>
  <c r="AV117" i="51"/>
  <c r="AR117" i="51"/>
  <c r="AN117" i="51"/>
  <c r="AJ117" i="51"/>
  <c r="AF117" i="51"/>
  <c r="AB117" i="51"/>
  <c r="X117" i="51"/>
  <c r="T117" i="51"/>
  <c r="P117" i="51"/>
  <c r="K117" i="51"/>
  <c r="J117" i="51"/>
  <c r="B117" i="51"/>
  <c r="BC116" i="51"/>
  <c r="BD116" i="51" s="1"/>
  <c r="AZ116" i="51"/>
  <c r="AV116" i="51"/>
  <c r="AR116" i="51"/>
  <c r="AN116" i="51"/>
  <c r="AJ116" i="51"/>
  <c r="AF116" i="51"/>
  <c r="AB116" i="51"/>
  <c r="X116" i="51"/>
  <c r="T116" i="51"/>
  <c r="P116" i="51"/>
  <c r="K116" i="51"/>
  <c r="J116" i="51"/>
  <c r="B116" i="51"/>
  <c r="BA115" i="51"/>
  <c r="BC115" i="51" s="1"/>
  <c r="BD115" i="51" s="1"/>
  <c r="AZ115" i="51"/>
  <c r="AV115" i="51"/>
  <c r="AR115" i="51"/>
  <c r="AN115" i="51"/>
  <c r="AJ115" i="51"/>
  <c r="AF115" i="51"/>
  <c r="AB115" i="51"/>
  <c r="X115" i="51"/>
  <c r="T115" i="51"/>
  <c r="P115" i="51"/>
  <c r="K115" i="51"/>
  <c r="J115" i="51"/>
  <c r="B115" i="51"/>
  <c r="BA114" i="51"/>
  <c r="BC114" i="51" s="1"/>
  <c r="BD114" i="51" s="1"/>
  <c r="AZ114" i="51"/>
  <c r="AV114" i="51"/>
  <c r="AR114" i="51"/>
  <c r="AN114" i="51"/>
  <c r="AJ114" i="51"/>
  <c r="AF114" i="51"/>
  <c r="AB114" i="51"/>
  <c r="X114" i="51"/>
  <c r="T114" i="51"/>
  <c r="P114" i="51"/>
  <c r="K114" i="51"/>
  <c r="J114" i="51"/>
  <c r="B114" i="51"/>
  <c r="BA113" i="51"/>
  <c r="BC113" i="51" s="1"/>
  <c r="BD113" i="51" s="1"/>
  <c r="AZ113" i="51"/>
  <c r="AV113" i="51"/>
  <c r="AR113" i="51"/>
  <c r="AN113" i="51"/>
  <c r="AJ113" i="51"/>
  <c r="AF113" i="51"/>
  <c r="AB113" i="51"/>
  <c r="X113" i="51"/>
  <c r="T113" i="51"/>
  <c r="P113" i="51"/>
  <c r="K113" i="51"/>
  <c r="J113" i="51"/>
  <c r="B113" i="51"/>
  <c r="BA112" i="51"/>
  <c r="BC112" i="51" s="1"/>
  <c r="BD112" i="51" s="1"/>
  <c r="AZ112" i="51"/>
  <c r="AV112" i="51"/>
  <c r="AR112" i="51"/>
  <c r="AN112" i="51"/>
  <c r="AJ112" i="51"/>
  <c r="AF112" i="51"/>
  <c r="AB112" i="51"/>
  <c r="X112" i="51"/>
  <c r="T112" i="51"/>
  <c r="P112" i="51"/>
  <c r="K112" i="51"/>
  <c r="J112" i="51"/>
  <c r="B112" i="51"/>
  <c r="BA111" i="51"/>
  <c r="BC111" i="51" s="1"/>
  <c r="BD111" i="51" s="1"/>
  <c r="AZ111" i="51"/>
  <c r="AV111" i="51"/>
  <c r="AR111" i="51"/>
  <c r="AN111" i="51"/>
  <c r="AJ111" i="51"/>
  <c r="AF111" i="51"/>
  <c r="AB111" i="51"/>
  <c r="X111" i="51"/>
  <c r="T111" i="51"/>
  <c r="P111" i="51"/>
  <c r="K111" i="51"/>
  <c r="J111" i="51"/>
  <c r="B111" i="51"/>
  <c r="BA110" i="51"/>
  <c r="BC110" i="51" s="1"/>
  <c r="BD110" i="51" s="1"/>
  <c r="AZ110" i="51"/>
  <c r="AV110" i="51"/>
  <c r="AR110" i="51"/>
  <c r="AN110" i="51"/>
  <c r="AJ110" i="51"/>
  <c r="AF110" i="51"/>
  <c r="AB110" i="51"/>
  <c r="X110" i="51"/>
  <c r="T110" i="51"/>
  <c r="P110" i="51"/>
  <c r="K110" i="51"/>
  <c r="J110" i="51"/>
  <c r="B110" i="51"/>
  <c r="BA109" i="51"/>
  <c r="BC109" i="51" s="1"/>
  <c r="BD109" i="51" s="1"/>
  <c r="AZ109" i="51"/>
  <c r="AV109" i="51"/>
  <c r="AR109" i="51"/>
  <c r="AN109" i="51"/>
  <c r="AJ109" i="51"/>
  <c r="AF109" i="51"/>
  <c r="AB109" i="51"/>
  <c r="X109" i="51"/>
  <c r="T109" i="51"/>
  <c r="P109" i="51"/>
  <c r="K109" i="51"/>
  <c r="J109" i="51"/>
  <c r="B109" i="51"/>
  <c r="BA108" i="51"/>
  <c r="BC108" i="51" s="1"/>
  <c r="BD108" i="51" s="1"/>
  <c r="AZ108" i="51"/>
  <c r="AV108" i="51"/>
  <c r="AR108" i="51"/>
  <c r="AN108" i="51"/>
  <c r="AJ108" i="51"/>
  <c r="AF108" i="51"/>
  <c r="AB108" i="51"/>
  <c r="X108" i="51"/>
  <c r="T108" i="51"/>
  <c r="P108" i="51"/>
  <c r="K108" i="51"/>
  <c r="J108" i="51"/>
  <c r="B108" i="51"/>
  <c r="BA107" i="51"/>
  <c r="BC107" i="51" s="1"/>
  <c r="BD107" i="51" s="1"/>
  <c r="AZ107" i="51"/>
  <c r="AV107" i="51"/>
  <c r="AR107" i="51"/>
  <c r="AN107" i="51"/>
  <c r="AJ107" i="51"/>
  <c r="AF107" i="51"/>
  <c r="AB107" i="51"/>
  <c r="X107" i="51"/>
  <c r="T107" i="51"/>
  <c r="P107" i="51"/>
  <c r="K107" i="51"/>
  <c r="J107" i="51"/>
  <c r="B107" i="51"/>
  <c r="BA106" i="51"/>
  <c r="BC106" i="51" s="1"/>
  <c r="BD106" i="51" s="1"/>
  <c r="AZ106" i="51"/>
  <c r="AV106" i="51"/>
  <c r="AR106" i="51"/>
  <c r="AN106" i="51"/>
  <c r="AJ106" i="51"/>
  <c r="AF106" i="51"/>
  <c r="AB106" i="51"/>
  <c r="X106" i="51"/>
  <c r="T106" i="51"/>
  <c r="P106" i="51"/>
  <c r="K106" i="51"/>
  <c r="J106" i="51"/>
  <c r="B106" i="51"/>
  <c r="BA105" i="51"/>
  <c r="BC105" i="51" s="1"/>
  <c r="BD105" i="51" s="1"/>
  <c r="AZ105" i="51"/>
  <c r="AV105" i="51"/>
  <c r="AR105" i="51"/>
  <c r="AN105" i="51"/>
  <c r="AJ105" i="51"/>
  <c r="AF105" i="51"/>
  <c r="AB105" i="51"/>
  <c r="X105" i="51"/>
  <c r="T105" i="51"/>
  <c r="P105" i="51"/>
  <c r="K105" i="51"/>
  <c r="J105" i="51"/>
  <c r="B105" i="51"/>
  <c r="BA104" i="51"/>
  <c r="BC104" i="51" s="1"/>
  <c r="BD104" i="51" s="1"/>
  <c r="AZ104" i="51"/>
  <c r="AV104" i="51"/>
  <c r="AR104" i="51"/>
  <c r="AN104" i="51"/>
  <c r="AJ104" i="51"/>
  <c r="AF104" i="51"/>
  <c r="AB104" i="51"/>
  <c r="X104" i="51"/>
  <c r="T104" i="51"/>
  <c r="P104" i="51"/>
  <c r="K104" i="51"/>
  <c r="J104" i="51"/>
  <c r="B104" i="51"/>
  <c r="BA103" i="51"/>
  <c r="BC103" i="51" s="1"/>
  <c r="BD103" i="51" s="1"/>
  <c r="AZ103" i="51"/>
  <c r="AV103" i="51"/>
  <c r="AR103" i="51"/>
  <c r="AN103" i="51"/>
  <c r="AJ103" i="51"/>
  <c r="AF103" i="51"/>
  <c r="AB103" i="51"/>
  <c r="X103" i="51"/>
  <c r="T103" i="51"/>
  <c r="P103" i="51"/>
  <c r="K103" i="51"/>
  <c r="J103" i="51"/>
  <c r="B103" i="51"/>
  <c r="BA102" i="51"/>
  <c r="BC102" i="51" s="1"/>
  <c r="BD102" i="51" s="1"/>
  <c r="AZ102" i="51"/>
  <c r="AV102" i="51"/>
  <c r="AR102" i="51"/>
  <c r="AN102" i="51"/>
  <c r="AJ102" i="51"/>
  <c r="AF102" i="51"/>
  <c r="AB102" i="51"/>
  <c r="X102" i="51"/>
  <c r="T102" i="51"/>
  <c r="P102" i="51"/>
  <c r="K102" i="51"/>
  <c r="J102" i="51"/>
  <c r="B102" i="51"/>
  <c r="BA101" i="51"/>
  <c r="BC101" i="51" s="1"/>
  <c r="BD101" i="51" s="1"/>
  <c r="AZ101" i="51"/>
  <c r="AV101" i="51"/>
  <c r="AR101" i="51"/>
  <c r="AN101" i="51"/>
  <c r="AJ101" i="51"/>
  <c r="AF101" i="51"/>
  <c r="AB101" i="51"/>
  <c r="X101" i="51"/>
  <c r="T101" i="51"/>
  <c r="P101" i="51"/>
  <c r="K101" i="51"/>
  <c r="J101" i="51"/>
  <c r="B101" i="51"/>
  <c r="BA100" i="51"/>
  <c r="BC100" i="51" s="1"/>
  <c r="BD100" i="51" s="1"/>
  <c r="AZ100" i="51"/>
  <c r="AV100" i="51"/>
  <c r="AR100" i="51"/>
  <c r="AN100" i="51"/>
  <c r="AJ100" i="51"/>
  <c r="AF100" i="51"/>
  <c r="AB100" i="51"/>
  <c r="X100" i="51"/>
  <c r="T100" i="51"/>
  <c r="P100" i="51"/>
  <c r="K100" i="51"/>
  <c r="J100" i="51"/>
  <c r="B100" i="51"/>
  <c r="BA99" i="51"/>
  <c r="BC99" i="51" s="1"/>
  <c r="BD99" i="51" s="1"/>
  <c r="AZ99" i="51"/>
  <c r="AV99" i="51"/>
  <c r="AR99" i="51"/>
  <c r="AN99" i="51"/>
  <c r="AJ99" i="51"/>
  <c r="AF99" i="51"/>
  <c r="AB99" i="51"/>
  <c r="X99" i="51"/>
  <c r="T99" i="51"/>
  <c r="P99" i="51"/>
  <c r="K99" i="51"/>
  <c r="J99" i="51"/>
  <c r="B99" i="51"/>
  <c r="AZ98" i="51"/>
  <c r="AV98" i="51"/>
  <c r="AR98" i="51"/>
  <c r="AN98" i="51"/>
  <c r="AJ98" i="51"/>
  <c r="AF98" i="51"/>
  <c r="AB98" i="51"/>
  <c r="X98" i="51"/>
  <c r="T98" i="51"/>
  <c r="H98" i="51" s="1"/>
  <c r="P98" i="51"/>
  <c r="J98" i="51"/>
  <c r="B98" i="51"/>
  <c r="AZ97" i="51"/>
  <c r="AV97" i="51"/>
  <c r="AR97" i="51"/>
  <c r="AN97" i="51"/>
  <c r="AJ97" i="51"/>
  <c r="AF97" i="51"/>
  <c r="AB97" i="51"/>
  <c r="X97" i="51"/>
  <c r="T97" i="51"/>
  <c r="P97" i="51"/>
  <c r="J97" i="51"/>
  <c r="B97" i="51"/>
  <c r="AZ96" i="51"/>
  <c r="AV96" i="51"/>
  <c r="AR96" i="51"/>
  <c r="AN96" i="51"/>
  <c r="AJ96" i="51"/>
  <c r="AF96" i="51"/>
  <c r="AB96" i="51"/>
  <c r="X96" i="51"/>
  <c r="T96" i="51"/>
  <c r="P96" i="51"/>
  <c r="J96" i="51"/>
  <c r="B96" i="51"/>
  <c r="AZ95" i="51"/>
  <c r="AV95" i="51"/>
  <c r="AR95" i="51"/>
  <c r="AN95" i="51"/>
  <c r="AJ95" i="51"/>
  <c r="AF95" i="51"/>
  <c r="AB95" i="51"/>
  <c r="X95" i="51"/>
  <c r="T95" i="51"/>
  <c r="P95" i="51"/>
  <c r="J95" i="51"/>
  <c r="B95" i="51"/>
  <c r="AZ94" i="51"/>
  <c r="AV94" i="51"/>
  <c r="AR94" i="51"/>
  <c r="AN94" i="51"/>
  <c r="AJ94" i="51"/>
  <c r="AF94" i="51"/>
  <c r="AB94" i="51"/>
  <c r="X94" i="51"/>
  <c r="T94" i="51"/>
  <c r="H94" i="51" s="1"/>
  <c r="P94" i="51"/>
  <c r="J94" i="51"/>
  <c r="B94" i="51"/>
  <c r="AZ93" i="51"/>
  <c r="AV93" i="51"/>
  <c r="AR93" i="51"/>
  <c r="AN93" i="51"/>
  <c r="AJ93" i="51"/>
  <c r="AF93" i="51"/>
  <c r="AB93" i="51"/>
  <c r="X93" i="51"/>
  <c r="T93" i="51"/>
  <c r="P93" i="51"/>
  <c r="J93" i="51"/>
  <c r="B93" i="51"/>
  <c r="AZ92" i="51"/>
  <c r="AV92" i="51"/>
  <c r="AR92" i="51"/>
  <c r="AN92" i="51"/>
  <c r="AJ92" i="51"/>
  <c r="AF92" i="51"/>
  <c r="AB92" i="51"/>
  <c r="X92" i="51"/>
  <c r="T92" i="51"/>
  <c r="P92" i="51"/>
  <c r="J92" i="51"/>
  <c r="B92" i="51"/>
  <c r="AZ91" i="51"/>
  <c r="AV91" i="51"/>
  <c r="AR91" i="51"/>
  <c r="AN91" i="51"/>
  <c r="AJ91" i="51"/>
  <c r="AF91" i="51"/>
  <c r="AB91" i="51"/>
  <c r="X91" i="51"/>
  <c r="T91" i="51"/>
  <c r="P91" i="51"/>
  <c r="J91" i="51"/>
  <c r="B91" i="51"/>
  <c r="AZ90" i="51"/>
  <c r="AV90" i="51"/>
  <c r="AR90" i="51"/>
  <c r="AN90" i="51"/>
  <c r="AJ90" i="51"/>
  <c r="AF90" i="51"/>
  <c r="AB90" i="51"/>
  <c r="X90" i="51"/>
  <c r="T90" i="51"/>
  <c r="P90" i="51"/>
  <c r="J90" i="51"/>
  <c r="B90" i="51"/>
  <c r="AZ89" i="51"/>
  <c r="AV89" i="51"/>
  <c r="AR89" i="51"/>
  <c r="AN89" i="51"/>
  <c r="AJ89" i="51"/>
  <c r="AF89" i="51"/>
  <c r="AB89" i="51"/>
  <c r="X89" i="51"/>
  <c r="T89" i="51"/>
  <c r="P89" i="51"/>
  <c r="J89" i="51"/>
  <c r="B89" i="51"/>
  <c r="AZ88" i="51"/>
  <c r="AV88" i="51"/>
  <c r="AR88" i="51"/>
  <c r="AN88" i="51"/>
  <c r="AJ88" i="51"/>
  <c r="AF88" i="51"/>
  <c r="AB88" i="51"/>
  <c r="X88" i="51"/>
  <c r="T88" i="51"/>
  <c r="P88" i="51"/>
  <c r="J88" i="51"/>
  <c r="B88" i="51"/>
  <c r="AZ87" i="51"/>
  <c r="AV87" i="51"/>
  <c r="AR87" i="51"/>
  <c r="AN87" i="51"/>
  <c r="AJ87" i="51"/>
  <c r="AF87" i="51"/>
  <c r="AB87" i="51"/>
  <c r="X87" i="51"/>
  <c r="T87" i="51"/>
  <c r="P87" i="51"/>
  <c r="J87" i="51"/>
  <c r="B87" i="51"/>
  <c r="AZ86" i="51"/>
  <c r="AV86" i="51"/>
  <c r="AR86" i="51"/>
  <c r="AN86" i="51"/>
  <c r="AJ86" i="51"/>
  <c r="AF86" i="51"/>
  <c r="AB86" i="51"/>
  <c r="X86" i="51"/>
  <c r="T86" i="51"/>
  <c r="P86" i="51"/>
  <c r="J86" i="51"/>
  <c r="B86" i="51"/>
  <c r="AZ85" i="51"/>
  <c r="AV85" i="51"/>
  <c r="AR85" i="51"/>
  <c r="AN85" i="51"/>
  <c r="AJ85" i="51"/>
  <c r="AF85" i="51"/>
  <c r="AB85" i="51"/>
  <c r="X85" i="51"/>
  <c r="T85" i="51"/>
  <c r="P85" i="51"/>
  <c r="J85" i="51"/>
  <c r="B85" i="51"/>
  <c r="AZ84" i="51"/>
  <c r="AV84" i="51"/>
  <c r="AR84" i="51"/>
  <c r="AN84" i="51"/>
  <c r="AJ84" i="51"/>
  <c r="AF84" i="51"/>
  <c r="AB84" i="51"/>
  <c r="X84" i="51"/>
  <c r="T84" i="51"/>
  <c r="P84" i="51"/>
  <c r="J84" i="51"/>
  <c r="B84" i="51"/>
  <c r="AZ83" i="51"/>
  <c r="AV83" i="51"/>
  <c r="AR83" i="51"/>
  <c r="AN83" i="51"/>
  <c r="AJ83" i="51"/>
  <c r="AF83" i="51"/>
  <c r="AB83" i="51"/>
  <c r="X83" i="51"/>
  <c r="T83" i="51"/>
  <c r="P83" i="51"/>
  <c r="J83" i="51"/>
  <c r="B83" i="51"/>
  <c r="AZ82" i="51"/>
  <c r="AV82" i="51"/>
  <c r="AR82" i="51"/>
  <c r="AN82" i="51"/>
  <c r="AJ82" i="51"/>
  <c r="AF82" i="51"/>
  <c r="AB82" i="51"/>
  <c r="X82" i="51"/>
  <c r="T82" i="51"/>
  <c r="P82" i="51"/>
  <c r="J82" i="51"/>
  <c r="B82" i="51"/>
  <c r="AZ81" i="51"/>
  <c r="AV81" i="51"/>
  <c r="AR81" i="51"/>
  <c r="AN81" i="51"/>
  <c r="AJ81" i="51"/>
  <c r="AF81" i="51"/>
  <c r="AB81" i="51"/>
  <c r="X81" i="51"/>
  <c r="T81" i="51"/>
  <c r="P81" i="51"/>
  <c r="J81" i="51"/>
  <c r="B81" i="51"/>
  <c r="AZ80" i="51"/>
  <c r="AV80" i="51"/>
  <c r="AR80" i="51"/>
  <c r="AN80" i="51"/>
  <c r="AJ80" i="51"/>
  <c r="AF80" i="51"/>
  <c r="AB80" i="51"/>
  <c r="X80" i="51"/>
  <c r="T80" i="51"/>
  <c r="P80" i="51"/>
  <c r="J80" i="51"/>
  <c r="B80" i="51"/>
  <c r="AZ79" i="51"/>
  <c r="AV79" i="51"/>
  <c r="AR79" i="51"/>
  <c r="AN79" i="51"/>
  <c r="AJ79" i="51"/>
  <c r="AF79" i="51"/>
  <c r="AB79" i="51"/>
  <c r="X79" i="51"/>
  <c r="T79" i="51"/>
  <c r="P79" i="51"/>
  <c r="J79" i="51"/>
  <c r="B79" i="51"/>
  <c r="AZ78" i="51"/>
  <c r="AV78" i="51"/>
  <c r="AR78" i="51"/>
  <c r="AN78" i="51"/>
  <c r="AJ78" i="51"/>
  <c r="AF78" i="51"/>
  <c r="AB78" i="51"/>
  <c r="X78" i="51"/>
  <c r="T78" i="51"/>
  <c r="H78" i="51" s="1"/>
  <c r="P78" i="51"/>
  <c r="J78" i="51"/>
  <c r="B78" i="51"/>
  <c r="AZ77" i="51"/>
  <c r="AV77" i="51"/>
  <c r="AR77" i="51"/>
  <c r="AN77" i="51"/>
  <c r="AJ77" i="51"/>
  <c r="AF77" i="51"/>
  <c r="AB77" i="51"/>
  <c r="X77" i="51"/>
  <c r="T77" i="51"/>
  <c r="P77" i="51"/>
  <c r="J77" i="51"/>
  <c r="B77" i="51"/>
  <c r="AZ76" i="51"/>
  <c r="AV76" i="51"/>
  <c r="AR76" i="51"/>
  <c r="AN76" i="51"/>
  <c r="AJ76" i="51"/>
  <c r="AF76" i="51"/>
  <c r="AB76" i="51"/>
  <c r="X76" i="51"/>
  <c r="T76" i="51"/>
  <c r="P76" i="51"/>
  <c r="J76" i="51"/>
  <c r="B76" i="51"/>
  <c r="AZ75" i="51"/>
  <c r="AV75" i="51"/>
  <c r="AR75" i="51"/>
  <c r="AN75" i="51"/>
  <c r="AJ75" i="51"/>
  <c r="AF75" i="51"/>
  <c r="AB75" i="51"/>
  <c r="X75" i="51"/>
  <c r="T75" i="51"/>
  <c r="P75" i="51"/>
  <c r="J75" i="51"/>
  <c r="B75" i="51"/>
  <c r="AZ74" i="51"/>
  <c r="AV74" i="51"/>
  <c r="AR74" i="51"/>
  <c r="AN74" i="51"/>
  <c r="AJ74" i="51"/>
  <c r="AF74" i="51"/>
  <c r="AB74" i="51"/>
  <c r="X74" i="51"/>
  <c r="T74" i="51"/>
  <c r="P74" i="51"/>
  <c r="J74" i="51"/>
  <c r="B74" i="51"/>
  <c r="AZ73" i="51"/>
  <c r="AV73" i="51"/>
  <c r="AR73" i="51"/>
  <c r="AN73" i="51"/>
  <c r="AJ73" i="51"/>
  <c r="AF73" i="51"/>
  <c r="AB73" i="51"/>
  <c r="X73" i="51"/>
  <c r="T73" i="51"/>
  <c r="P73" i="51"/>
  <c r="J73" i="51"/>
  <c r="B73" i="51"/>
  <c r="AZ72" i="51"/>
  <c r="AV72" i="51"/>
  <c r="AR72" i="51"/>
  <c r="AN72" i="51"/>
  <c r="AJ72" i="51"/>
  <c r="AF72" i="51"/>
  <c r="AB72" i="51"/>
  <c r="X72" i="51"/>
  <c r="T72" i="51"/>
  <c r="P72" i="51"/>
  <c r="J72" i="51"/>
  <c r="B72" i="51"/>
  <c r="AZ71" i="51"/>
  <c r="AV71" i="51"/>
  <c r="AR71" i="51"/>
  <c r="AN71" i="51"/>
  <c r="AJ71" i="51"/>
  <c r="AF71" i="51"/>
  <c r="AB71" i="51"/>
  <c r="X71" i="51"/>
  <c r="T71" i="51"/>
  <c r="P71" i="51"/>
  <c r="J71" i="51"/>
  <c r="B71" i="51"/>
  <c r="AZ70" i="51"/>
  <c r="AV70" i="51"/>
  <c r="AR70" i="51"/>
  <c r="AN70" i="51"/>
  <c r="AJ70" i="51"/>
  <c r="AF70" i="51"/>
  <c r="AB70" i="51"/>
  <c r="X70" i="51"/>
  <c r="T70" i="51"/>
  <c r="P70" i="51"/>
  <c r="J70" i="51"/>
  <c r="B70" i="51"/>
  <c r="AZ69" i="51"/>
  <c r="AV69" i="51"/>
  <c r="AR69" i="51"/>
  <c r="AN69" i="51"/>
  <c r="AJ69" i="51"/>
  <c r="AF69" i="51"/>
  <c r="AB69" i="51"/>
  <c r="X69" i="51"/>
  <c r="T69" i="51"/>
  <c r="P69" i="51"/>
  <c r="J69" i="51"/>
  <c r="B69" i="51"/>
  <c r="BC68" i="51"/>
  <c r="BD68" i="51" s="1"/>
  <c r="AZ68" i="51"/>
  <c r="AV68" i="51"/>
  <c r="AR68" i="51"/>
  <c r="AN68" i="51"/>
  <c r="AJ68" i="51"/>
  <c r="AF68" i="51"/>
  <c r="AB68" i="51"/>
  <c r="X68" i="51"/>
  <c r="T68" i="51"/>
  <c r="P68" i="51"/>
  <c r="J68" i="51"/>
  <c r="B68" i="51"/>
  <c r="AZ67" i="51"/>
  <c r="AV67" i="51"/>
  <c r="AR67" i="51"/>
  <c r="AN67" i="51"/>
  <c r="AJ67" i="51"/>
  <c r="AF67" i="51"/>
  <c r="AB67" i="51"/>
  <c r="X67" i="51"/>
  <c r="T67" i="51"/>
  <c r="P67" i="51"/>
  <c r="J67" i="51"/>
  <c r="B67" i="51"/>
  <c r="AZ66" i="51"/>
  <c r="AV66" i="51"/>
  <c r="AR66" i="51"/>
  <c r="AN66" i="51"/>
  <c r="AJ66" i="51"/>
  <c r="AF66" i="51"/>
  <c r="AB66" i="51"/>
  <c r="X66" i="51"/>
  <c r="T66" i="51"/>
  <c r="P66" i="51"/>
  <c r="J66" i="51"/>
  <c r="B66" i="51"/>
  <c r="AZ65" i="51"/>
  <c r="AV65" i="51"/>
  <c r="AR65" i="51"/>
  <c r="AN65" i="51"/>
  <c r="AJ65" i="51"/>
  <c r="AF65" i="51"/>
  <c r="AB65" i="51"/>
  <c r="X65" i="51"/>
  <c r="T65" i="51"/>
  <c r="P65" i="51"/>
  <c r="J65" i="51"/>
  <c r="B65" i="51"/>
  <c r="AZ64" i="51"/>
  <c r="AV64" i="51"/>
  <c r="AR64" i="51"/>
  <c r="AN64" i="51"/>
  <c r="AJ64" i="51"/>
  <c r="AF64" i="51"/>
  <c r="AB64" i="51"/>
  <c r="X64" i="51"/>
  <c r="T64" i="51"/>
  <c r="P64" i="51"/>
  <c r="J64" i="51"/>
  <c r="B64" i="51"/>
  <c r="AZ63" i="51"/>
  <c r="AV63" i="51"/>
  <c r="AR63" i="51"/>
  <c r="AN63" i="51"/>
  <c r="AJ63" i="51"/>
  <c r="AF63" i="51"/>
  <c r="AB63" i="51"/>
  <c r="X63" i="51"/>
  <c r="T63" i="51"/>
  <c r="P63" i="51"/>
  <c r="J63" i="51"/>
  <c r="B63" i="51"/>
  <c r="AZ62" i="51"/>
  <c r="AV62" i="51"/>
  <c r="AR62" i="51"/>
  <c r="AN62" i="51"/>
  <c r="AJ62" i="51"/>
  <c r="AF62" i="51"/>
  <c r="AB62" i="51"/>
  <c r="X62" i="51"/>
  <c r="T62" i="51"/>
  <c r="P62" i="51"/>
  <c r="J62" i="51"/>
  <c r="B62" i="51"/>
  <c r="AZ61" i="51"/>
  <c r="AV61" i="51"/>
  <c r="AR61" i="51"/>
  <c r="AN61" i="51"/>
  <c r="AJ61" i="51"/>
  <c r="AF61" i="51"/>
  <c r="AB61" i="51"/>
  <c r="X61" i="51"/>
  <c r="T61" i="51"/>
  <c r="P61" i="51"/>
  <c r="J61" i="51"/>
  <c r="B61" i="51"/>
  <c r="AZ60" i="51"/>
  <c r="AV60" i="51"/>
  <c r="AR60" i="51"/>
  <c r="AN60" i="51"/>
  <c r="AJ60" i="51"/>
  <c r="AF60" i="51"/>
  <c r="AB60" i="51"/>
  <c r="X60" i="51"/>
  <c r="T60" i="51"/>
  <c r="P60" i="51"/>
  <c r="J60" i="51"/>
  <c r="B60" i="51"/>
  <c r="AZ59" i="51"/>
  <c r="AV59" i="51"/>
  <c r="AR59" i="51"/>
  <c r="AN59" i="51"/>
  <c r="AJ59" i="51"/>
  <c r="AF59" i="51"/>
  <c r="AB59" i="51"/>
  <c r="X59" i="51"/>
  <c r="T59" i="51"/>
  <c r="P59" i="51"/>
  <c r="J59" i="51"/>
  <c r="B59" i="51"/>
  <c r="AZ58" i="51"/>
  <c r="AV58" i="51"/>
  <c r="AR58" i="51"/>
  <c r="AN58" i="51"/>
  <c r="AJ58" i="51"/>
  <c r="AF58" i="51"/>
  <c r="AB58" i="51"/>
  <c r="X58" i="51"/>
  <c r="T58" i="51"/>
  <c r="P58" i="51"/>
  <c r="J58" i="51"/>
  <c r="B58" i="51"/>
  <c r="AZ57" i="51"/>
  <c r="AV57" i="51"/>
  <c r="AR57" i="51"/>
  <c r="AN57" i="51"/>
  <c r="AJ57" i="51"/>
  <c r="AF57" i="51"/>
  <c r="AB57" i="51"/>
  <c r="X57" i="51"/>
  <c r="T57" i="51"/>
  <c r="P57" i="51"/>
  <c r="J57" i="51"/>
  <c r="B57" i="51"/>
  <c r="AZ56" i="51"/>
  <c r="AV56" i="51"/>
  <c r="AR56" i="51"/>
  <c r="AN56" i="51"/>
  <c r="AJ56" i="51"/>
  <c r="AF56" i="51"/>
  <c r="AB56" i="51"/>
  <c r="X56" i="51"/>
  <c r="T56" i="51"/>
  <c r="P56" i="51"/>
  <c r="J56" i="51"/>
  <c r="B56" i="51"/>
  <c r="AZ55" i="51"/>
  <c r="AV55" i="51"/>
  <c r="AR55" i="51"/>
  <c r="AN55" i="51"/>
  <c r="AJ55" i="51"/>
  <c r="AF55" i="51"/>
  <c r="AB55" i="51"/>
  <c r="X55" i="51"/>
  <c r="T55" i="51"/>
  <c r="P55" i="51"/>
  <c r="J55" i="51"/>
  <c r="B55" i="51"/>
  <c r="AZ54" i="51"/>
  <c r="AV54" i="51"/>
  <c r="AR54" i="51"/>
  <c r="AN54" i="51"/>
  <c r="AJ54" i="51"/>
  <c r="AF54" i="51"/>
  <c r="AB54" i="51"/>
  <c r="X54" i="51"/>
  <c r="T54" i="51"/>
  <c r="P54" i="51"/>
  <c r="J54" i="51"/>
  <c r="B54" i="51"/>
  <c r="AZ53" i="51"/>
  <c r="AV53" i="51"/>
  <c r="AR53" i="51"/>
  <c r="AN53" i="51"/>
  <c r="AJ53" i="51"/>
  <c r="AF53" i="51"/>
  <c r="AB53" i="51"/>
  <c r="X53" i="51"/>
  <c r="T53" i="51"/>
  <c r="P53" i="51"/>
  <c r="J53" i="51"/>
  <c r="B53" i="51"/>
  <c r="AZ52" i="51"/>
  <c r="AV52" i="51"/>
  <c r="AR52" i="51"/>
  <c r="AN52" i="51"/>
  <c r="AJ52" i="51"/>
  <c r="AF52" i="51"/>
  <c r="AB52" i="51"/>
  <c r="X52" i="51"/>
  <c r="T52" i="51"/>
  <c r="P52" i="51"/>
  <c r="J52" i="51"/>
  <c r="B52" i="51"/>
  <c r="AZ51" i="51"/>
  <c r="AV51" i="51"/>
  <c r="AR51" i="51"/>
  <c r="AN51" i="51"/>
  <c r="AJ51" i="51"/>
  <c r="AF51" i="51"/>
  <c r="AB51" i="51"/>
  <c r="X51" i="51"/>
  <c r="T51" i="51"/>
  <c r="P51" i="51"/>
  <c r="J51" i="51"/>
  <c r="B51" i="51"/>
  <c r="AZ50" i="51"/>
  <c r="AV50" i="51"/>
  <c r="AR50" i="51"/>
  <c r="AN50" i="51"/>
  <c r="AJ50" i="51"/>
  <c r="AF50" i="51"/>
  <c r="AB50" i="51"/>
  <c r="X50" i="51"/>
  <c r="T50" i="51"/>
  <c r="P50" i="51"/>
  <c r="J50" i="51"/>
  <c r="B50" i="51"/>
  <c r="AZ23" i="51"/>
  <c r="AV23" i="51"/>
  <c r="AR23" i="51"/>
  <c r="AN23" i="51"/>
  <c r="AJ23" i="51"/>
  <c r="AF23" i="51"/>
  <c r="AB23" i="51"/>
  <c r="X23" i="51"/>
  <c r="T23" i="51"/>
  <c r="P23" i="51"/>
  <c r="J23" i="51"/>
  <c r="B23" i="51"/>
  <c r="AZ47" i="51"/>
  <c r="AV47" i="51"/>
  <c r="AR47" i="51"/>
  <c r="AN47" i="51"/>
  <c r="AJ47" i="51"/>
  <c r="AF47" i="51"/>
  <c r="AB47" i="51"/>
  <c r="X47" i="51"/>
  <c r="T47" i="51"/>
  <c r="P47" i="51"/>
  <c r="J47" i="51"/>
  <c r="B47" i="51"/>
  <c r="AZ5" i="51"/>
  <c r="AV5" i="51"/>
  <c r="AR5" i="51"/>
  <c r="AN5" i="51"/>
  <c r="AJ5" i="51"/>
  <c r="AF5" i="51"/>
  <c r="AB5" i="51"/>
  <c r="X5" i="51"/>
  <c r="T5" i="51"/>
  <c r="P5" i="51"/>
  <c r="J5" i="51"/>
  <c r="B5" i="51"/>
  <c r="AZ19" i="51"/>
  <c r="AV19" i="51"/>
  <c r="AR19" i="51"/>
  <c r="AN19" i="51"/>
  <c r="AJ19" i="51"/>
  <c r="AF19" i="51"/>
  <c r="AB19" i="51"/>
  <c r="X19" i="51"/>
  <c r="T19" i="51"/>
  <c r="P19" i="51"/>
  <c r="J19" i="51"/>
  <c r="B19" i="51"/>
  <c r="AZ37" i="51"/>
  <c r="AV37" i="51"/>
  <c r="AR37" i="51"/>
  <c r="AN37" i="51"/>
  <c r="AJ37" i="51"/>
  <c r="AF37" i="51"/>
  <c r="AB37" i="51"/>
  <c r="X37" i="51"/>
  <c r="T37" i="51"/>
  <c r="P37" i="51"/>
  <c r="J37" i="51"/>
  <c r="B37" i="51"/>
  <c r="AZ15" i="51"/>
  <c r="AV15" i="51"/>
  <c r="AR15" i="51"/>
  <c r="AN15" i="51"/>
  <c r="AJ15" i="51"/>
  <c r="AF15" i="51"/>
  <c r="AB15" i="51"/>
  <c r="X15" i="51"/>
  <c r="T15" i="51"/>
  <c r="P15" i="51"/>
  <c r="J15" i="51"/>
  <c r="B15" i="51"/>
  <c r="AZ34" i="51"/>
  <c r="AV34" i="51"/>
  <c r="AR34" i="51"/>
  <c r="AN34" i="51"/>
  <c r="AJ34" i="51"/>
  <c r="AF34" i="51"/>
  <c r="AB34" i="51"/>
  <c r="X34" i="51"/>
  <c r="T34" i="51"/>
  <c r="P34" i="51"/>
  <c r="J34" i="51"/>
  <c r="B34" i="51"/>
  <c r="AZ36" i="51"/>
  <c r="AV36" i="51"/>
  <c r="AR36" i="51"/>
  <c r="AN36" i="51"/>
  <c r="AJ36" i="51"/>
  <c r="AF36" i="51"/>
  <c r="AB36" i="51"/>
  <c r="X36" i="51"/>
  <c r="T36" i="51"/>
  <c r="P36" i="51"/>
  <c r="J36" i="51"/>
  <c r="B36" i="51"/>
  <c r="AZ3" i="51"/>
  <c r="AV3" i="51"/>
  <c r="AR3" i="51"/>
  <c r="AN3" i="51"/>
  <c r="AJ3" i="51"/>
  <c r="AF3" i="51"/>
  <c r="AB3" i="51"/>
  <c r="X3" i="51"/>
  <c r="T3" i="51"/>
  <c r="P3" i="51"/>
  <c r="J3" i="51"/>
  <c r="B3" i="51"/>
  <c r="AZ21" i="51"/>
  <c r="AV21" i="51"/>
  <c r="AR21" i="51"/>
  <c r="AN21" i="51"/>
  <c r="AJ21" i="51"/>
  <c r="AF21" i="51"/>
  <c r="AB21" i="51"/>
  <c r="X21" i="51"/>
  <c r="T21" i="51"/>
  <c r="P21" i="51"/>
  <c r="J21" i="51"/>
  <c r="B21" i="51"/>
  <c r="AZ43" i="51"/>
  <c r="AV43" i="51"/>
  <c r="AR43" i="51"/>
  <c r="AN43" i="51"/>
  <c r="AJ43" i="51"/>
  <c r="AF43" i="51"/>
  <c r="AB43" i="51"/>
  <c r="X43" i="51"/>
  <c r="T43" i="51"/>
  <c r="P43" i="51"/>
  <c r="J43" i="51"/>
  <c r="B43" i="51"/>
  <c r="AZ13" i="51"/>
  <c r="AV13" i="51"/>
  <c r="AR13" i="51"/>
  <c r="AN13" i="51"/>
  <c r="AJ13" i="51"/>
  <c r="AF13" i="51"/>
  <c r="AB13" i="51"/>
  <c r="X13" i="51"/>
  <c r="T13" i="51"/>
  <c r="P13" i="51"/>
  <c r="J13" i="51"/>
  <c r="B13" i="51"/>
  <c r="AZ45" i="51"/>
  <c r="AV45" i="51"/>
  <c r="AR45" i="51"/>
  <c r="AN45" i="51"/>
  <c r="AJ45" i="51"/>
  <c r="AF45" i="51"/>
  <c r="AB45" i="51"/>
  <c r="X45" i="51"/>
  <c r="T45" i="51"/>
  <c r="P45" i="51"/>
  <c r="J45" i="51"/>
  <c r="B45" i="51"/>
  <c r="AZ22" i="51"/>
  <c r="AV22" i="51"/>
  <c r="AR22" i="51"/>
  <c r="AN22" i="51"/>
  <c r="AJ22" i="51"/>
  <c r="AF22" i="51"/>
  <c r="AB22" i="51"/>
  <c r="X22" i="51"/>
  <c r="T22" i="51"/>
  <c r="P22" i="51"/>
  <c r="J22" i="51"/>
  <c r="B22" i="51"/>
  <c r="AZ17" i="51"/>
  <c r="AV17" i="51"/>
  <c r="AR17" i="51"/>
  <c r="AN17" i="51"/>
  <c r="AJ17" i="51"/>
  <c r="AF17" i="51"/>
  <c r="AB17" i="51"/>
  <c r="X17" i="51"/>
  <c r="T17" i="51"/>
  <c r="P17" i="51"/>
  <c r="J17" i="51"/>
  <c r="B17" i="51"/>
  <c r="AZ7" i="51"/>
  <c r="AV7" i="51"/>
  <c r="AR7" i="51"/>
  <c r="AN7" i="51"/>
  <c r="AJ7" i="51"/>
  <c r="AF7" i="51"/>
  <c r="AB7" i="51"/>
  <c r="X7" i="51"/>
  <c r="T7" i="51"/>
  <c r="P7" i="51"/>
  <c r="H7" i="51" s="1"/>
  <c r="BA7" i="51" s="1"/>
  <c r="BC7" i="51" s="1"/>
  <c r="BD7" i="51" s="1"/>
  <c r="J7" i="51"/>
  <c r="B7" i="51"/>
  <c r="AZ30" i="51"/>
  <c r="AV30" i="51"/>
  <c r="AR30" i="51"/>
  <c r="AN30" i="51"/>
  <c r="AJ30" i="51"/>
  <c r="AF30" i="51"/>
  <c r="AB30" i="51"/>
  <c r="X30" i="51"/>
  <c r="T30" i="51"/>
  <c r="P30" i="51"/>
  <c r="J30" i="51"/>
  <c r="B30" i="51"/>
  <c r="AZ9" i="51"/>
  <c r="AV9" i="51"/>
  <c r="AR9" i="51"/>
  <c r="AN9" i="51"/>
  <c r="AJ9" i="51"/>
  <c r="AF9" i="51"/>
  <c r="AB9" i="51"/>
  <c r="X9" i="51"/>
  <c r="T9" i="51"/>
  <c r="P9" i="51"/>
  <c r="J9" i="51"/>
  <c r="B9" i="51"/>
  <c r="AZ12" i="51"/>
  <c r="AV12" i="51"/>
  <c r="AR12" i="51"/>
  <c r="AN12" i="51"/>
  <c r="AJ12" i="51"/>
  <c r="AF12" i="51"/>
  <c r="AB12" i="51"/>
  <c r="X12" i="51"/>
  <c r="T12" i="51"/>
  <c r="P12" i="51"/>
  <c r="J12" i="51"/>
  <c r="B12" i="51"/>
  <c r="AZ35" i="51"/>
  <c r="AV35" i="51"/>
  <c r="AR35" i="51"/>
  <c r="AN35" i="51"/>
  <c r="AJ35" i="51"/>
  <c r="AF35" i="51"/>
  <c r="AB35" i="51"/>
  <c r="X35" i="51"/>
  <c r="T35" i="51"/>
  <c r="P35" i="51"/>
  <c r="J35" i="51"/>
  <c r="B35" i="51"/>
  <c r="AZ41" i="51"/>
  <c r="AV41" i="51"/>
  <c r="AR41" i="51"/>
  <c r="AN41" i="51"/>
  <c r="AJ41" i="51"/>
  <c r="AF41" i="51"/>
  <c r="AB41" i="51"/>
  <c r="X41" i="51"/>
  <c r="T41" i="51"/>
  <c r="P41" i="51"/>
  <c r="J41" i="51"/>
  <c r="B41" i="51"/>
  <c r="AZ6" i="51"/>
  <c r="AV6" i="51"/>
  <c r="AR6" i="51"/>
  <c r="AN6" i="51"/>
  <c r="AJ6" i="51"/>
  <c r="AF6" i="51"/>
  <c r="AB6" i="51"/>
  <c r="X6" i="51"/>
  <c r="T6" i="51"/>
  <c r="P6" i="51"/>
  <c r="H6" i="51" s="1"/>
  <c r="BA6" i="51" s="1"/>
  <c r="BC6" i="51" s="1"/>
  <c r="BD6" i="51" s="1"/>
  <c r="J6" i="51"/>
  <c r="B6" i="51"/>
  <c r="AZ46" i="51"/>
  <c r="AV46" i="51"/>
  <c r="AR46" i="51"/>
  <c r="AN46" i="51"/>
  <c r="AJ46" i="51"/>
  <c r="AF46" i="51"/>
  <c r="AB46" i="51"/>
  <c r="X46" i="51"/>
  <c r="T46" i="51"/>
  <c r="P46" i="51"/>
  <c r="H46" i="51" s="1"/>
  <c r="K46" i="51" s="1"/>
  <c r="J46" i="51"/>
  <c r="B46" i="51"/>
  <c r="AZ32" i="51"/>
  <c r="AV32" i="51"/>
  <c r="AR32" i="51"/>
  <c r="AN32" i="51"/>
  <c r="AJ32" i="51"/>
  <c r="AF32" i="51"/>
  <c r="AB32" i="51"/>
  <c r="X32" i="51"/>
  <c r="T32" i="51"/>
  <c r="P32" i="51"/>
  <c r="J32" i="51"/>
  <c r="B32" i="51"/>
  <c r="AZ8" i="51"/>
  <c r="AV8" i="51"/>
  <c r="AR8" i="51"/>
  <c r="AN8" i="51"/>
  <c r="AJ8" i="51"/>
  <c r="AF8" i="51"/>
  <c r="AB8" i="51"/>
  <c r="X8" i="51"/>
  <c r="T8" i="51"/>
  <c r="P8" i="51"/>
  <c r="J8" i="51"/>
  <c r="B8" i="51"/>
  <c r="AZ26" i="51"/>
  <c r="AV26" i="51"/>
  <c r="AR26" i="51"/>
  <c r="AN26" i="51"/>
  <c r="AJ26" i="51"/>
  <c r="AF26" i="51"/>
  <c r="AB26" i="51"/>
  <c r="X26" i="51"/>
  <c r="T26" i="51"/>
  <c r="P26" i="51"/>
  <c r="J26" i="51"/>
  <c r="B26" i="51"/>
  <c r="AZ18" i="51"/>
  <c r="AV18" i="51"/>
  <c r="AR18" i="51"/>
  <c r="AN18" i="51"/>
  <c r="AJ18" i="51"/>
  <c r="AF18" i="51"/>
  <c r="AB18" i="51"/>
  <c r="X18" i="51"/>
  <c r="T18" i="51"/>
  <c r="P18" i="51"/>
  <c r="J18" i="51"/>
  <c r="B18" i="51"/>
  <c r="AZ25" i="51"/>
  <c r="AV25" i="51"/>
  <c r="AR25" i="51"/>
  <c r="AN25" i="51"/>
  <c r="AJ25" i="51"/>
  <c r="AF25" i="51"/>
  <c r="AB25" i="51"/>
  <c r="X25" i="51"/>
  <c r="T25" i="51"/>
  <c r="P25" i="51"/>
  <c r="J25" i="51"/>
  <c r="B25" i="51"/>
  <c r="AZ4" i="51"/>
  <c r="AV4" i="51"/>
  <c r="AR4" i="51"/>
  <c r="AN4" i="51"/>
  <c r="AJ4" i="51"/>
  <c r="AF4" i="51"/>
  <c r="AB4" i="51"/>
  <c r="X4" i="51"/>
  <c r="T4" i="51"/>
  <c r="P4" i="51"/>
  <c r="H4" i="51" s="1"/>
  <c r="K4" i="51" s="1"/>
  <c r="J4" i="51"/>
  <c r="B4" i="51"/>
  <c r="AZ39" i="51"/>
  <c r="AV39" i="51"/>
  <c r="AR39" i="51"/>
  <c r="AN39" i="51"/>
  <c r="AJ39" i="51"/>
  <c r="AF39" i="51"/>
  <c r="AB39" i="51"/>
  <c r="X39" i="51"/>
  <c r="T39" i="51"/>
  <c r="P39" i="51"/>
  <c r="J39" i="51"/>
  <c r="B39" i="51"/>
  <c r="AZ48" i="51"/>
  <c r="AV48" i="51"/>
  <c r="AR48" i="51"/>
  <c r="AN48" i="51"/>
  <c r="AJ48" i="51"/>
  <c r="AF48" i="51"/>
  <c r="AB48" i="51"/>
  <c r="X48" i="51"/>
  <c r="T48" i="51"/>
  <c r="P48" i="51"/>
  <c r="J48" i="51"/>
  <c r="B48" i="51"/>
  <c r="AZ27" i="51"/>
  <c r="AV27" i="51"/>
  <c r="AR27" i="51"/>
  <c r="AN27" i="51"/>
  <c r="AJ27" i="51"/>
  <c r="AF27" i="51"/>
  <c r="AB27" i="51"/>
  <c r="X27" i="51"/>
  <c r="T27" i="51"/>
  <c r="P27" i="51"/>
  <c r="J27" i="51"/>
  <c r="B27" i="51"/>
  <c r="AZ11" i="51"/>
  <c r="AV11" i="51"/>
  <c r="AR11" i="51"/>
  <c r="AN11" i="51"/>
  <c r="AJ11" i="51"/>
  <c r="AF11" i="51"/>
  <c r="AB11" i="51"/>
  <c r="X11" i="51"/>
  <c r="T11" i="51"/>
  <c r="P11" i="51"/>
  <c r="J11" i="51"/>
  <c r="B11" i="51"/>
  <c r="AZ42" i="51"/>
  <c r="AV42" i="51"/>
  <c r="AR42" i="51"/>
  <c r="AN42" i="51"/>
  <c r="AJ42" i="51"/>
  <c r="AF42" i="51"/>
  <c r="AB42" i="51"/>
  <c r="X42" i="51"/>
  <c r="T42" i="51"/>
  <c r="P42" i="51"/>
  <c r="J42" i="51"/>
  <c r="B42" i="51"/>
  <c r="AZ20" i="51"/>
  <c r="AV20" i="51"/>
  <c r="AR20" i="51"/>
  <c r="AN20" i="51"/>
  <c r="AJ20" i="51"/>
  <c r="AF20" i="51"/>
  <c r="AB20" i="51"/>
  <c r="X20" i="51"/>
  <c r="T20" i="51"/>
  <c r="P20" i="51"/>
  <c r="J20" i="51"/>
  <c r="B20" i="51"/>
  <c r="D1" i="51"/>
  <c r="H101" i="52" l="1"/>
  <c r="H93" i="52"/>
  <c r="H36" i="51"/>
  <c r="K36" i="51" s="1"/>
  <c r="H34" i="51"/>
  <c r="BA34" i="51" s="1"/>
  <c r="BC34" i="51" s="1"/>
  <c r="BD34" i="51" s="1"/>
  <c r="H80" i="51"/>
  <c r="BA80" i="51" s="1"/>
  <c r="BC80" i="51" s="1"/>
  <c r="BD80" i="51" s="1"/>
  <c r="H81" i="51"/>
  <c r="K81" i="51" s="1"/>
  <c r="H85" i="51"/>
  <c r="K85" i="51" s="1"/>
  <c r="H88" i="51"/>
  <c r="BA88" i="51" s="1"/>
  <c r="BC88" i="51" s="1"/>
  <c r="BD88" i="51" s="1"/>
  <c r="H65" i="51"/>
  <c r="H70" i="51"/>
  <c r="H38" i="51"/>
  <c r="K38" i="51" s="1"/>
  <c r="H109" i="52"/>
  <c r="BK109" i="52" s="1"/>
  <c r="BM109" i="52" s="1"/>
  <c r="BN109" i="52" s="1"/>
  <c r="H67" i="52"/>
  <c r="H51" i="52"/>
  <c r="H3" i="51"/>
  <c r="BA3" i="51" s="1"/>
  <c r="BC3" i="51" s="1"/>
  <c r="BD3" i="51" s="1"/>
  <c r="H89" i="51"/>
  <c r="K89" i="51" s="1"/>
  <c r="H92" i="51"/>
  <c r="BA92" i="51" s="1"/>
  <c r="BC92" i="51" s="1"/>
  <c r="BD92" i="51" s="1"/>
  <c r="H93" i="51"/>
  <c r="K93" i="51" s="1"/>
  <c r="H5" i="51"/>
  <c r="H9" i="51"/>
  <c r="BA9" i="51" s="1"/>
  <c r="BC9" i="51" s="1"/>
  <c r="BD9" i="51" s="1"/>
  <c r="H55" i="51"/>
  <c r="K55" i="51" s="1"/>
  <c r="H59" i="51"/>
  <c r="H60" i="51"/>
  <c r="K60" i="51" s="1"/>
  <c r="H64" i="51"/>
  <c r="K64" i="51" s="1"/>
  <c r="H16" i="52"/>
  <c r="H117" i="52"/>
  <c r="H85" i="52"/>
  <c r="H18" i="52"/>
  <c r="K18" i="52" s="1"/>
  <c r="H8" i="52"/>
  <c r="H14" i="52"/>
  <c r="H125" i="52"/>
  <c r="BK125" i="52" s="1"/>
  <c r="H5" i="52"/>
  <c r="K5" i="52" s="1"/>
  <c r="H17" i="52"/>
  <c r="H4" i="52"/>
  <c r="H12" i="52"/>
  <c r="H6" i="52"/>
  <c r="BK6" i="52" s="1"/>
  <c r="BM6" i="52" s="1"/>
  <c r="BN6" i="52" s="1"/>
  <c r="H116" i="52"/>
  <c r="H104" i="52"/>
  <c r="H89" i="52"/>
  <c r="H87" i="52"/>
  <c r="BK87" i="52" s="1"/>
  <c r="BM87" i="52" s="1"/>
  <c r="BN87" i="52" s="1"/>
  <c r="H84" i="52"/>
  <c r="H78" i="52"/>
  <c r="BK78" i="52" s="1"/>
  <c r="BM78" i="52" s="1"/>
  <c r="BN78" i="52" s="1"/>
  <c r="H74" i="52"/>
  <c r="H54" i="52"/>
  <c r="K54" i="52" s="1"/>
  <c r="H29" i="52"/>
  <c r="H13" i="52"/>
  <c r="BK13" i="52" s="1"/>
  <c r="BM13" i="52" s="1"/>
  <c r="BN13" i="52" s="1"/>
  <c r="H11" i="52"/>
  <c r="BK11" i="52" s="1"/>
  <c r="BM11" i="52" s="1"/>
  <c r="BN11" i="52" s="1"/>
  <c r="H122" i="52"/>
  <c r="BK122" i="52" s="1"/>
  <c r="H15" i="52"/>
  <c r="K15" i="52" s="1"/>
  <c r="H113" i="52"/>
  <c r="H111" i="52"/>
  <c r="BK111" i="52" s="1"/>
  <c r="BM111" i="52" s="1"/>
  <c r="BN111" i="52" s="1"/>
  <c r="H108" i="52"/>
  <c r="BK108" i="52" s="1"/>
  <c r="BM108" i="52" s="1"/>
  <c r="BN108" i="52" s="1"/>
  <c r="H96" i="52"/>
  <c r="H69" i="52"/>
  <c r="H66" i="52"/>
  <c r="H62" i="52"/>
  <c r="K62" i="52" s="1"/>
  <c r="H59" i="52"/>
  <c r="H58" i="52"/>
  <c r="H38" i="52"/>
  <c r="K38" i="52" s="1"/>
  <c r="H124" i="52"/>
  <c r="K124" i="52" s="1"/>
  <c r="H123" i="52"/>
  <c r="H120" i="52"/>
  <c r="BK120" i="52" s="1"/>
  <c r="H105" i="52"/>
  <c r="BK105" i="52" s="1"/>
  <c r="BM105" i="52" s="1"/>
  <c r="BN105" i="52" s="1"/>
  <c r="H103" i="52"/>
  <c r="BK103" i="52" s="1"/>
  <c r="BM103" i="52" s="1"/>
  <c r="BN103" i="52" s="1"/>
  <c r="H100" i="52"/>
  <c r="H88" i="52"/>
  <c r="K88" i="52" s="1"/>
  <c r="H61" i="52"/>
  <c r="K61" i="52" s="1"/>
  <c r="H53" i="52"/>
  <c r="BK53" i="52" s="1"/>
  <c r="BM53" i="52" s="1"/>
  <c r="BN53" i="52" s="1"/>
  <c r="H50" i="52"/>
  <c r="H46" i="52"/>
  <c r="H43" i="52"/>
  <c r="BK43" i="52" s="1"/>
  <c r="BM43" i="52" s="1"/>
  <c r="BN43" i="52" s="1"/>
  <c r="H42" i="52"/>
  <c r="K42" i="52" s="1"/>
  <c r="H7" i="52"/>
  <c r="H10" i="52"/>
  <c r="H112" i="52"/>
  <c r="K112" i="52" s="1"/>
  <c r="H97" i="52"/>
  <c r="BK97" i="52" s="1"/>
  <c r="BM97" i="52" s="1"/>
  <c r="BN97" i="52" s="1"/>
  <c r="H95" i="52"/>
  <c r="BK95" i="52" s="1"/>
  <c r="BM95" i="52" s="1"/>
  <c r="BN95" i="52" s="1"/>
  <c r="H92" i="52"/>
  <c r="BK92" i="52" s="1"/>
  <c r="BM92" i="52" s="1"/>
  <c r="BN92" i="52" s="1"/>
  <c r="H75" i="52"/>
  <c r="K75" i="52" s="1"/>
  <c r="H70" i="52"/>
  <c r="K70" i="52" s="1"/>
  <c r="H45" i="52"/>
  <c r="H37" i="52"/>
  <c r="H34" i="52"/>
  <c r="BK34" i="52" s="1"/>
  <c r="BM34" i="52" s="1"/>
  <c r="BN34" i="52" s="1"/>
  <c r="H30" i="52"/>
  <c r="BK30" i="52" s="1"/>
  <c r="BM30" i="52" s="1"/>
  <c r="BN30" i="52" s="1"/>
  <c r="H27" i="52"/>
  <c r="H26" i="52"/>
  <c r="H32" i="51"/>
  <c r="H41" i="51"/>
  <c r="K41" i="51" s="1"/>
  <c r="H37" i="51"/>
  <c r="H52" i="51"/>
  <c r="H53" i="51"/>
  <c r="H67" i="51"/>
  <c r="BA67" i="51" s="1"/>
  <c r="BC67" i="51" s="1"/>
  <c r="BD67" i="51" s="1"/>
  <c r="H68" i="51"/>
  <c r="K68" i="51" s="1"/>
  <c r="H71" i="51"/>
  <c r="H75" i="51"/>
  <c r="H97" i="51"/>
  <c r="K97" i="51" s="1"/>
  <c r="H39" i="51"/>
  <c r="BA39" i="51" s="1"/>
  <c r="BC39" i="51" s="1"/>
  <c r="BD39" i="51" s="1"/>
  <c r="H35" i="51"/>
  <c r="H45" i="51"/>
  <c r="H43" i="51"/>
  <c r="BA43" i="51" s="1"/>
  <c r="BC43" i="51" s="1"/>
  <c r="BD43" i="51" s="1"/>
  <c r="H15" i="51"/>
  <c r="K15" i="51" s="1"/>
  <c r="H51" i="51"/>
  <c r="H57" i="51"/>
  <c r="H62" i="51"/>
  <c r="BA62" i="51" s="1"/>
  <c r="BC62" i="51" s="1"/>
  <c r="BD62" i="51" s="1"/>
  <c r="H69" i="51"/>
  <c r="K69" i="51" s="1"/>
  <c r="H74" i="51"/>
  <c r="H79" i="51"/>
  <c r="H83" i="51"/>
  <c r="BA83" i="51" s="1"/>
  <c r="BC83" i="51" s="1"/>
  <c r="BD83" i="51" s="1"/>
  <c r="H87" i="51"/>
  <c r="H91" i="51"/>
  <c r="H10" i="51"/>
  <c r="H14" i="51"/>
  <c r="H49" i="51"/>
  <c r="H31" i="51"/>
  <c r="H25" i="51"/>
  <c r="H26" i="51"/>
  <c r="BA26" i="51" s="1"/>
  <c r="BC26" i="51" s="1"/>
  <c r="BD26" i="51" s="1"/>
  <c r="H17" i="51"/>
  <c r="BA17" i="51" s="1"/>
  <c r="BC17" i="51" s="1"/>
  <c r="BD17" i="51" s="1"/>
  <c r="H22" i="51"/>
  <c r="K22" i="51" s="1"/>
  <c r="H47" i="51"/>
  <c r="H23" i="51"/>
  <c r="H56" i="51"/>
  <c r="H61" i="51"/>
  <c r="H66" i="51"/>
  <c r="H72" i="51"/>
  <c r="BA72" i="51" s="1"/>
  <c r="BC72" i="51" s="1"/>
  <c r="BD72" i="51" s="1"/>
  <c r="H73" i="51"/>
  <c r="K73" i="51" s="1"/>
  <c r="H76" i="51"/>
  <c r="BA76" i="51" s="1"/>
  <c r="BC76" i="51" s="1"/>
  <c r="BD76" i="51" s="1"/>
  <c r="H77" i="51"/>
  <c r="K77" i="51" s="1"/>
  <c r="H82" i="51"/>
  <c r="K82" i="51" s="1"/>
  <c r="H86" i="51"/>
  <c r="H90" i="51"/>
  <c r="H95" i="51"/>
  <c r="H40" i="51"/>
  <c r="K40" i="51" s="1"/>
  <c r="H24" i="51"/>
  <c r="H2" i="51"/>
  <c r="H29" i="51"/>
  <c r="H42" i="51"/>
  <c r="BA42" i="51" s="1"/>
  <c r="BC42" i="51" s="1"/>
  <c r="BD42" i="51" s="1"/>
  <c r="H27" i="51"/>
  <c r="K27" i="51" s="1"/>
  <c r="BK113" i="52"/>
  <c r="BM113" i="52" s="1"/>
  <c r="BN113" i="52" s="1"/>
  <c r="K113" i="52"/>
  <c r="K108" i="52"/>
  <c r="BK59" i="52"/>
  <c r="BM59" i="52" s="1"/>
  <c r="BN59" i="52" s="1"/>
  <c r="K59" i="52"/>
  <c r="BK18" i="52"/>
  <c r="BM18" i="52" s="1"/>
  <c r="BN18" i="52" s="1"/>
  <c r="K16" i="52"/>
  <c r="BK16" i="52"/>
  <c r="BM16" i="52" s="1"/>
  <c r="BN16" i="52" s="1"/>
  <c r="BK124" i="52"/>
  <c r="BM124" i="52" s="1"/>
  <c r="BN124" i="52" s="1"/>
  <c r="K123" i="52"/>
  <c r="BK123" i="52"/>
  <c r="BM123" i="52" s="1"/>
  <c r="BN123" i="52" s="1"/>
  <c r="K100" i="52"/>
  <c r="BK100" i="52"/>
  <c r="BM100" i="52" s="1"/>
  <c r="BN100" i="52" s="1"/>
  <c r="K46" i="52"/>
  <c r="BK46" i="52"/>
  <c r="BM46" i="52" s="1"/>
  <c r="BN46" i="52" s="1"/>
  <c r="K96" i="52"/>
  <c r="BK96" i="52"/>
  <c r="BM96" i="52" s="1"/>
  <c r="BN96" i="52" s="1"/>
  <c r="BK38" i="52"/>
  <c r="BM38" i="52" s="1"/>
  <c r="BN38" i="52" s="1"/>
  <c r="K10" i="52"/>
  <c r="BK10" i="52"/>
  <c r="BM10" i="52" s="1"/>
  <c r="BN10" i="52" s="1"/>
  <c r="BK8" i="52"/>
  <c r="BM8" i="52" s="1"/>
  <c r="BN8" i="52" s="1"/>
  <c r="K8" i="52"/>
  <c r="K14" i="52"/>
  <c r="BK14" i="52"/>
  <c r="BM14" i="52" s="1"/>
  <c r="BN14" i="52" s="1"/>
  <c r="K125" i="52"/>
  <c r="K122" i="52"/>
  <c r="K92" i="52"/>
  <c r="BK75" i="52"/>
  <c r="BM75" i="52" s="1"/>
  <c r="BN75" i="52" s="1"/>
  <c r="K30" i="52"/>
  <c r="BK27" i="52"/>
  <c r="BM27" i="52" s="1"/>
  <c r="BN27" i="52" s="1"/>
  <c r="K27" i="52"/>
  <c r="BK15" i="52"/>
  <c r="BM15" i="52" s="1"/>
  <c r="BN15" i="52" s="1"/>
  <c r="BK17" i="52"/>
  <c r="BM17" i="52" s="1"/>
  <c r="BN17" i="52" s="1"/>
  <c r="K17" i="52"/>
  <c r="K4" i="52"/>
  <c r="BK4" i="52"/>
  <c r="BM4" i="52" s="1"/>
  <c r="BN4" i="52" s="1"/>
  <c r="BK12" i="52"/>
  <c r="BM12" i="52" s="1"/>
  <c r="BN12" i="52" s="1"/>
  <c r="K12" i="52"/>
  <c r="K6" i="52"/>
  <c r="K116" i="52"/>
  <c r="BK116" i="52"/>
  <c r="BM116" i="52" s="1"/>
  <c r="BN116" i="52" s="1"/>
  <c r="K104" i="52"/>
  <c r="BK104" i="52"/>
  <c r="BM104" i="52" s="1"/>
  <c r="BN104" i="52" s="1"/>
  <c r="BK89" i="52"/>
  <c r="BM89" i="52" s="1"/>
  <c r="BN89" i="52" s="1"/>
  <c r="K89" i="52"/>
  <c r="K84" i="52"/>
  <c r="BK84" i="52"/>
  <c r="BM84" i="52" s="1"/>
  <c r="BN84" i="52" s="1"/>
  <c r="K74" i="52"/>
  <c r="BK74" i="52"/>
  <c r="BM74" i="52" s="1"/>
  <c r="BN74" i="52" s="1"/>
  <c r="BK54" i="52"/>
  <c r="BM54" i="52" s="1"/>
  <c r="BN54" i="52" s="1"/>
  <c r="H118" i="52"/>
  <c r="BK117" i="52"/>
  <c r="BM117" i="52" s="1"/>
  <c r="BN117" i="52" s="1"/>
  <c r="K117" i="52"/>
  <c r="H110" i="52"/>
  <c r="H102" i="52"/>
  <c r="BK101" i="52"/>
  <c r="BM101" i="52" s="1"/>
  <c r="BN101" i="52" s="1"/>
  <c r="K101" i="52"/>
  <c r="H94" i="52"/>
  <c r="BK93" i="52"/>
  <c r="BM93" i="52" s="1"/>
  <c r="BN93" i="52" s="1"/>
  <c r="K93" i="52"/>
  <c r="BK85" i="52"/>
  <c r="BM85" i="52" s="1"/>
  <c r="BN85" i="52" s="1"/>
  <c r="K85" i="52"/>
  <c r="H81" i="52"/>
  <c r="H68" i="52"/>
  <c r="K58" i="52"/>
  <c r="BK58" i="52"/>
  <c r="BM58" i="52" s="1"/>
  <c r="BN58" i="52" s="1"/>
  <c r="BK51" i="52"/>
  <c r="BM51" i="52" s="1"/>
  <c r="BN51" i="52" s="1"/>
  <c r="K51" i="52"/>
  <c r="H36" i="52"/>
  <c r="K26" i="52"/>
  <c r="BK26" i="52"/>
  <c r="BM26" i="52" s="1"/>
  <c r="BN26" i="52" s="1"/>
  <c r="H20" i="52"/>
  <c r="K120" i="52"/>
  <c r="H80" i="52"/>
  <c r="H55" i="52"/>
  <c r="BK45" i="52"/>
  <c r="BM45" i="52" s="1"/>
  <c r="BN45" i="52" s="1"/>
  <c r="K45" i="52"/>
  <c r="BK29" i="52"/>
  <c r="BM29" i="52" s="1"/>
  <c r="BN29" i="52" s="1"/>
  <c r="K29" i="52"/>
  <c r="H23" i="52"/>
  <c r="H22" i="52"/>
  <c r="H121" i="52"/>
  <c r="H119" i="52"/>
  <c r="H114" i="52"/>
  <c r="H106" i="52"/>
  <c r="K103" i="52"/>
  <c r="H98" i="52"/>
  <c r="K95" i="52"/>
  <c r="H90" i="52"/>
  <c r="K87" i="52"/>
  <c r="H82" i="52"/>
  <c r="K78" i="52"/>
  <c r="K66" i="52"/>
  <c r="BK66" i="52"/>
  <c r="BM66" i="52" s="1"/>
  <c r="BN66" i="52" s="1"/>
  <c r="H60" i="52"/>
  <c r="K50" i="52"/>
  <c r="BK50" i="52"/>
  <c r="BM50" i="52" s="1"/>
  <c r="BN50" i="52" s="1"/>
  <c r="H44" i="52"/>
  <c r="K34" i="52"/>
  <c r="H28" i="52"/>
  <c r="K13" i="52"/>
  <c r="H86" i="52"/>
  <c r="H77" i="52"/>
  <c r="BK67" i="52"/>
  <c r="BM67" i="52" s="1"/>
  <c r="BN67" i="52" s="1"/>
  <c r="K67" i="52"/>
  <c r="H52" i="52"/>
  <c r="BK35" i="52"/>
  <c r="BM35" i="52" s="1"/>
  <c r="BN35" i="52" s="1"/>
  <c r="K35" i="52"/>
  <c r="H71" i="52"/>
  <c r="BK61" i="52"/>
  <c r="BM61" i="52" s="1"/>
  <c r="BN61" i="52" s="1"/>
  <c r="H39" i="52"/>
  <c r="BK7" i="52"/>
  <c r="BM7" i="52" s="1"/>
  <c r="BN7" i="52" s="1"/>
  <c r="K7" i="52"/>
  <c r="H115" i="52"/>
  <c r="H107" i="52"/>
  <c r="H99" i="52"/>
  <c r="H91" i="52"/>
  <c r="H83" i="52"/>
  <c r="H79" i="52"/>
  <c r="H76" i="52"/>
  <c r="BK69" i="52"/>
  <c r="BM69" i="52" s="1"/>
  <c r="BN69" i="52" s="1"/>
  <c r="K69" i="52"/>
  <c r="H63" i="52"/>
  <c r="H47" i="52"/>
  <c r="BK37" i="52"/>
  <c r="BM37" i="52" s="1"/>
  <c r="BN37" i="52" s="1"/>
  <c r="K37" i="52"/>
  <c r="H31" i="52"/>
  <c r="H3" i="52"/>
  <c r="H72" i="52"/>
  <c r="H64" i="52"/>
  <c r="H56" i="52"/>
  <c r="H48" i="52"/>
  <c r="H40" i="52"/>
  <c r="H32" i="52"/>
  <c r="H24" i="52"/>
  <c r="H19" i="52"/>
  <c r="H2" i="52"/>
  <c r="H73" i="52"/>
  <c r="H65" i="52"/>
  <c r="H57" i="52"/>
  <c r="H49" i="52"/>
  <c r="H41" i="52"/>
  <c r="H33" i="52"/>
  <c r="H25" i="52"/>
  <c r="H21" i="52"/>
  <c r="H9" i="52"/>
  <c r="K42" i="51"/>
  <c r="BA45" i="51"/>
  <c r="BC45" i="51" s="1"/>
  <c r="BD45" i="51" s="1"/>
  <c r="K45" i="51"/>
  <c r="K51" i="51"/>
  <c r="BA51" i="51"/>
  <c r="BC51" i="51" s="1"/>
  <c r="BD51" i="51" s="1"/>
  <c r="K9" i="51"/>
  <c r="BA35" i="51"/>
  <c r="BC35" i="51" s="1"/>
  <c r="BD35" i="51" s="1"/>
  <c r="K35" i="51"/>
  <c r="K43" i="51"/>
  <c r="BA27" i="51"/>
  <c r="BC27" i="51" s="1"/>
  <c r="BD27" i="51" s="1"/>
  <c r="BA25" i="51"/>
  <c r="BC25" i="51" s="1"/>
  <c r="BD25" i="51" s="1"/>
  <c r="K25" i="51"/>
  <c r="BA32" i="51"/>
  <c r="BC32" i="51" s="1"/>
  <c r="BD32" i="51" s="1"/>
  <c r="K32" i="51"/>
  <c r="BA37" i="51"/>
  <c r="BC37" i="51" s="1"/>
  <c r="BD37" i="51" s="1"/>
  <c r="K37" i="51"/>
  <c r="H48" i="51"/>
  <c r="K47" i="51"/>
  <c r="BA47" i="51"/>
  <c r="BC47" i="51" s="1"/>
  <c r="BD47" i="51" s="1"/>
  <c r="K74" i="51"/>
  <c r="BA74" i="51"/>
  <c r="BC74" i="51" s="1"/>
  <c r="BD74" i="51" s="1"/>
  <c r="K52" i="51"/>
  <c r="BA52" i="51"/>
  <c r="BC52" i="51" s="1"/>
  <c r="BD52" i="51" s="1"/>
  <c r="BA82" i="51"/>
  <c r="BC82" i="51" s="1"/>
  <c r="BD82" i="51" s="1"/>
  <c r="K86" i="51"/>
  <c r="BA86" i="51"/>
  <c r="BC86" i="51" s="1"/>
  <c r="BD86" i="51" s="1"/>
  <c r="K90" i="51"/>
  <c r="BA90" i="51"/>
  <c r="BC90" i="51" s="1"/>
  <c r="BD90" i="51" s="1"/>
  <c r="K24" i="51"/>
  <c r="BA24" i="51"/>
  <c r="BC24" i="51" s="1"/>
  <c r="BD24" i="51" s="1"/>
  <c r="K61" i="51"/>
  <c r="BA61" i="51"/>
  <c r="BC61" i="51" s="1"/>
  <c r="BD61" i="51" s="1"/>
  <c r="H18" i="51"/>
  <c r="BA46" i="51"/>
  <c r="BC46" i="51" s="1"/>
  <c r="BD46" i="51" s="1"/>
  <c r="K7" i="51"/>
  <c r="H13" i="51"/>
  <c r="K3" i="51"/>
  <c r="BA36" i="51"/>
  <c r="BC36" i="51" s="1"/>
  <c r="BD36" i="51" s="1"/>
  <c r="H19" i="51"/>
  <c r="K5" i="51"/>
  <c r="BA5" i="51"/>
  <c r="BC5" i="51" s="1"/>
  <c r="BD5" i="51" s="1"/>
  <c r="K57" i="51"/>
  <c r="BA57" i="51"/>
  <c r="BC57" i="51" s="1"/>
  <c r="BD57" i="51" s="1"/>
  <c r="K65" i="51"/>
  <c r="BA65" i="51"/>
  <c r="BC65" i="51" s="1"/>
  <c r="BD65" i="51" s="1"/>
  <c r="K98" i="51"/>
  <c r="BA98" i="51"/>
  <c r="BC98" i="51" s="1"/>
  <c r="BD98" i="51" s="1"/>
  <c r="BA59" i="51"/>
  <c r="BC59" i="51" s="1"/>
  <c r="BD59" i="51" s="1"/>
  <c r="K59" i="51"/>
  <c r="H20" i="51"/>
  <c r="H12" i="51"/>
  <c r="H11" i="51"/>
  <c r="K39" i="51"/>
  <c r="BA4" i="51"/>
  <c r="BC4" i="51" s="1"/>
  <c r="BD4" i="51" s="1"/>
  <c r="H8" i="51"/>
  <c r="K6" i="51"/>
  <c r="H30" i="51"/>
  <c r="BA22" i="51"/>
  <c r="BC22" i="51" s="1"/>
  <c r="BD22" i="51" s="1"/>
  <c r="H21" i="51"/>
  <c r="BA15" i="51"/>
  <c r="BC15" i="51" s="1"/>
  <c r="BD15" i="51" s="1"/>
  <c r="H50" i="51"/>
  <c r="K56" i="51"/>
  <c r="BA56" i="51"/>
  <c r="BC56" i="51" s="1"/>
  <c r="BD56" i="51" s="1"/>
  <c r="BA69" i="51"/>
  <c r="BC69" i="51" s="1"/>
  <c r="BD69" i="51" s="1"/>
  <c r="K71" i="51"/>
  <c r="BA71" i="51"/>
  <c r="BC71" i="51" s="1"/>
  <c r="BD71" i="51" s="1"/>
  <c r="K78" i="51"/>
  <c r="BA78" i="51"/>
  <c r="BC78" i="51" s="1"/>
  <c r="BD78" i="51" s="1"/>
  <c r="BA85" i="51"/>
  <c r="BC85" i="51" s="1"/>
  <c r="BD85" i="51" s="1"/>
  <c r="K87" i="51"/>
  <c r="BA87" i="51"/>
  <c r="BC87" i="51" s="1"/>
  <c r="BD87" i="51" s="1"/>
  <c r="K94" i="51"/>
  <c r="BA94" i="51"/>
  <c r="BC94" i="51" s="1"/>
  <c r="BD94" i="51" s="1"/>
  <c r="K2" i="51"/>
  <c r="BA2" i="51"/>
  <c r="BC2" i="51" s="1"/>
  <c r="BD2" i="51" s="1"/>
  <c r="K33" i="51"/>
  <c r="BA33" i="51"/>
  <c r="BC33" i="51" s="1"/>
  <c r="BD33" i="51" s="1"/>
  <c r="H54" i="51"/>
  <c r="BA60" i="51"/>
  <c r="BC60" i="51" s="1"/>
  <c r="BD60" i="51" s="1"/>
  <c r="K62" i="51"/>
  <c r="H63" i="51"/>
  <c r="BA73" i="51"/>
  <c r="BC73" i="51" s="1"/>
  <c r="BD73" i="51" s="1"/>
  <c r="K75" i="51"/>
  <c r="BA75" i="51"/>
  <c r="BC75" i="51" s="1"/>
  <c r="BD75" i="51" s="1"/>
  <c r="BA89" i="51"/>
  <c r="BC89" i="51" s="1"/>
  <c r="BD89" i="51" s="1"/>
  <c r="K91" i="51"/>
  <c r="BA91" i="51"/>
  <c r="BC91" i="51" s="1"/>
  <c r="BD91" i="51" s="1"/>
  <c r="K49" i="51"/>
  <c r="BA49" i="51"/>
  <c r="BC49" i="51" s="1"/>
  <c r="BD49" i="51" s="1"/>
  <c r="BA64" i="51"/>
  <c r="BC64" i="51" s="1"/>
  <c r="BD64" i="51" s="1"/>
  <c r="K76" i="51"/>
  <c r="BA77" i="51"/>
  <c r="BC77" i="51" s="1"/>
  <c r="BD77" i="51" s="1"/>
  <c r="K79" i="51"/>
  <c r="BA79" i="51"/>
  <c r="BC79" i="51" s="1"/>
  <c r="BD79" i="51" s="1"/>
  <c r="K92" i="51"/>
  <c r="BA93" i="51"/>
  <c r="BC93" i="51" s="1"/>
  <c r="BD93" i="51" s="1"/>
  <c r="K95" i="51"/>
  <c r="BA95" i="51"/>
  <c r="BC95" i="51" s="1"/>
  <c r="BD95" i="51" s="1"/>
  <c r="H96" i="51"/>
  <c r="H28" i="51"/>
  <c r="K16" i="51"/>
  <c r="BA16" i="51"/>
  <c r="BC16" i="51" s="1"/>
  <c r="BD16" i="51" s="1"/>
  <c r="BA38" i="51"/>
  <c r="BC38" i="51" s="1"/>
  <c r="BD38" i="51" s="1"/>
  <c r="BA55" i="51"/>
  <c r="BC55" i="51" s="1"/>
  <c r="BD55" i="51" s="1"/>
  <c r="K66" i="51"/>
  <c r="BA66" i="51"/>
  <c r="BC66" i="51" s="1"/>
  <c r="BD66" i="51" s="1"/>
  <c r="K70" i="51"/>
  <c r="BA70" i="51"/>
  <c r="BC70" i="51" s="1"/>
  <c r="BD70" i="51" s="1"/>
  <c r="H58" i="51"/>
  <c r="K80" i="51"/>
  <c r="BA81" i="51"/>
  <c r="BC81" i="51" s="1"/>
  <c r="BD81" i="51" s="1"/>
  <c r="K83" i="51"/>
  <c r="H84" i="51"/>
  <c r="K10" i="51"/>
  <c r="BA10" i="51"/>
  <c r="BC10" i="51" s="1"/>
  <c r="BD10" i="51" s="1"/>
  <c r="H44" i="51"/>
  <c r="BA97" i="51" l="1"/>
  <c r="BC97" i="51" s="1"/>
  <c r="BD97" i="51" s="1"/>
  <c r="K88" i="51"/>
  <c r="K72" i="51"/>
  <c r="K34" i="51"/>
  <c r="BA41" i="51"/>
  <c r="BC41" i="51" s="1"/>
  <c r="BD41" i="51" s="1"/>
  <c r="K53" i="52"/>
  <c r="BK70" i="52"/>
  <c r="BM70" i="52" s="1"/>
  <c r="BN70" i="52" s="1"/>
  <c r="K97" i="52"/>
  <c r="BK62" i="52"/>
  <c r="BM62" i="52" s="1"/>
  <c r="BN62" i="52" s="1"/>
  <c r="BA40" i="51"/>
  <c r="BC40" i="51" s="1"/>
  <c r="BD40" i="51" s="1"/>
  <c r="K26" i="51"/>
  <c r="BK42" i="52"/>
  <c r="BM42" i="52" s="1"/>
  <c r="BN42" i="52" s="1"/>
  <c r="K109" i="52"/>
  <c r="K67" i="51"/>
  <c r="K111" i="52"/>
  <c r="BK112" i="52"/>
  <c r="BM112" i="52" s="1"/>
  <c r="BN112" i="52" s="1"/>
  <c r="K11" i="52"/>
  <c r="K43" i="52"/>
  <c r="BK88" i="52"/>
  <c r="BM88" i="52" s="1"/>
  <c r="BN88" i="52" s="1"/>
  <c r="K105" i="52"/>
  <c r="BA31" i="51"/>
  <c r="BC31" i="51" s="1"/>
  <c r="BD31" i="51" s="1"/>
  <c r="K31" i="51"/>
  <c r="BA23" i="51"/>
  <c r="BC23" i="51" s="1"/>
  <c r="BD23" i="51" s="1"/>
  <c r="K23" i="51"/>
  <c r="BA14" i="51"/>
  <c r="BC14" i="51" s="1"/>
  <c r="BD14" i="51" s="1"/>
  <c r="K14" i="51"/>
  <c r="BA29" i="51"/>
  <c r="BC29" i="51" s="1"/>
  <c r="BD29" i="51" s="1"/>
  <c r="K29" i="51"/>
  <c r="BA53" i="51"/>
  <c r="BC53" i="51" s="1"/>
  <c r="BD53" i="51" s="1"/>
  <c r="K53" i="51"/>
  <c r="BK32" i="52"/>
  <c r="BM32" i="52" s="1"/>
  <c r="BN32" i="52" s="1"/>
  <c r="K32" i="52"/>
  <c r="BK25" i="52"/>
  <c r="BM25" i="52" s="1"/>
  <c r="BN25" i="52" s="1"/>
  <c r="K25" i="52"/>
  <c r="BK57" i="52"/>
  <c r="BM57" i="52" s="1"/>
  <c r="BN57" i="52" s="1"/>
  <c r="K57" i="52"/>
  <c r="K19" i="52"/>
  <c r="BK19" i="52"/>
  <c r="BM19" i="52" s="1"/>
  <c r="BN19" i="52" s="1"/>
  <c r="BK48" i="52"/>
  <c r="BM48" i="52" s="1"/>
  <c r="BN48" i="52" s="1"/>
  <c r="K48" i="52"/>
  <c r="BK3" i="52"/>
  <c r="BM3" i="52" s="1"/>
  <c r="BN3" i="52" s="1"/>
  <c r="K3" i="52"/>
  <c r="BK47" i="52"/>
  <c r="BM47" i="52" s="1"/>
  <c r="BN47" i="52" s="1"/>
  <c r="K47" i="52"/>
  <c r="BK83" i="52"/>
  <c r="BM83" i="52" s="1"/>
  <c r="BN83" i="52" s="1"/>
  <c r="K83" i="52"/>
  <c r="BK115" i="52"/>
  <c r="BM115" i="52" s="1"/>
  <c r="BN115" i="52" s="1"/>
  <c r="K115" i="52"/>
  <c r="BK77" i="52"/>
  <c r="BM77" i="52" s="1"/>
  <c r="BN77" i="52" s="1"/>
  <c r="K77" i="52"/>
  <c r="K22" i="52"/>
  <c r="BK22" i="52"/>
  <c r="BM22" i="52" s="1"/>
  <c r="BN22" i="52" s="1"/>
  <c r="BK36" i="52"/>
  <c r="BM36" i="52" s="1"/>
  <c r="BN36" i="52" s="1"/>
  <c r="K36" i="52"/>
  <c r="BK81" i="52"/>
  <c r="BM81" i="52" s="1"/>
  <c r="BN81" i="52" s="1"/>
  <c r="K81" i="52"/>
  <c r="BK102" i="52"/>
  <c r="BM102" i="52" s="1"/>
  <c r="BN102" i="52" s="1"/>
  <c r="K102" i="52"/>
  <c r="BK33" i="52"/>
  <c r="BM33" i="52" s="1"/>
  <c r="BN33" i="52" s="1"/>
  <c r="K33" i="52"/>
  <c r="BK65" i="52"/>
  <c r="BM65" i="52" s="1"/>
  <c r="BN65" i="52" s="1"/>
  <c r="K65" i="52"/>
  <c r="BK24" i="52"/>
  <c r="BM24" i="52" s="1"/>
  <c r="BN24" i="52" s="1"/>
  <c r="K24" i="52"/>
  <c r="BK56" i="52"/>
  <c r="BM56" i="52" s="1"/>
  <c r="BN56" i="52" s="1"/>
  <c r="K56" i="52"/>
  <c r="BK31" i="52"/>
  <c r="BM31" i="52" s="1"/>
  <c r="BN31" i="52" s="1"/>
  <c r="K31" i="52"/>
  <c r="BK91" i="52"/>
  <c r="BM91" i="52" s="1"/>
  <c r="BN91" i="52" s="1"/>
  <c r="K91" i="52"/>
  <c r="BK52" i="52"/>
  <c r="BM52" i="52" s="1"/>
  <c r="BN52" i="52" s="1"/>
  <c r="K52" i="52"/>
  <c r="BK86" i="52"/>
  <c r="BM86" i="52" s="1"/>
  <c r="BN86" i="52" s="1"/>
  <c r="K86" i="52"/>
  <c r="BK60" i="52"/>
  <c r="BM60" i="52" s="1"/>
  <c r="BN60" i="52" s="1"/>
  <c r="K60" i="52"/>
  <c r="BK82" i="52"/>
  <c r="BM82" i="52" s="1"/>
  <c r="BN82" i="52" s="1"/>
  <c r="K82" i="52"/>
  <c r="BK98" i="52"/>
  <c r="BM98" i="52" s="1"/>
  <c r="BN98" i="52" s="1"/>
  <c r="K98" i="52"/>
  <c r="BK114" i="52"/>
  <c r="BM114" i="52" s="1"/>
  <c r="BN114" i="52" s="1"/>
  <c r="K114" i="52"/>
  <c r="BK23" i="52"/>
  <c r="BM23" i="52" s="1"/>
  <c r="BN23" i="52" s="1"/>
  <c r="K23" i="52"/>
  <c r="BK20" i="52"/>
  <c r="BM20" i="52" s="1"/>
  <c r="BN20" i="52" s="1"/>
  <c r="K20" i="52"/>
  <c r="BK94" i="52"/>
  <c r="BM94" i="52" s="1"/>
  <c r="BN94" i="52" s="1"/>
  <c r="K94" i="52"/>
  <c r="BK41" i="52"/>
  <c r="BM41" i="52" s="1"/>
  <c r="BN41" i="52" s="1"/>
  <c r="K41" i="52"/>
  <c r="BK64" i="52"/>
  <c r="BM64" i="52" s="1"/>
  <c r="BN64" i="52" s="1"/>
  <c r="K64" i="52"/>
  <c r="BK76" i="52"/>
  <c r="BM76" i="52" s="1"/>
  <c r="BN76" i="52" s="1"/>
  <c r="K76" i="52"/>
  <c r="BK55" i="52"/>
  <c r="BM55" i="52" s="1"/>
  <c r="BN55" i="52" s="1"/>
  <c r="K55" i="52"/>
  <c r="BK118" i="52"/>
  <c r="K118" i="52"/>
  <c r="K9" i="52"/>
  <c r="BK9" i="52"/>
  <c r="BM9" i="52" s="1"/>
  <c r="BN9" i="52" s="1"/>
  <c r="BK73" i="52"/>
  <c r="BM73" i="52" s="1"/>
  <c r="BN73" i="52" s="1"/>
  <c r="K73" i="52"/>
  <c r="BK99" i="52"/>
  <c r="BM99" i="52" s="1"/>
  <c r="BN99" i="52" s="1"/>
  <c r="K99" i="52"/>
  <c r="BK71" i="52"/>
  <c r="BM71" i="52" s="1"/>
  <c r="BN71" i="52" s="1"/>
  <c r="K71" i="52"/>
  <c r="BK44" i="52"/>
  <c r="BM44" i="52" s="1"/>
  <c r="BN44" i="52" s="1"/>
  <c r="K44" i="52"/>
  <c r="BK119" i="52"/>
  <c r="K119" i="52"/>
  <c r="BK21" i="52"/>
  <c r="BM21" i="52" s="1"/>
  <c r="BN21" i="52" s="1"/>
  <c r="K21" i="52"/>
  <c r="BK49" i="52"/>
  <c r="BM49" i="52" s="1"/>
  <c r="BN49" i="52" s="1"/>
  <c r="K49" i="52"/>
  <c r="BK2" i="52"/>
  <c r="BM2" i="52" s="1"/>
  <c r="BN2" i="52" s="1"/>
  <c r="K2" i="52"/>
  <c r="BK40" i="52"/>
  <c r="BM40" i="52" s="1"/>
  <c r="BN40" i="52" s="1"/>
  <c r="K40" i="52"/>
  <c r="BK72" i="52"/>
  <c r="BM72" i="52" s="1"/>
  <c r="BN72" i="52" s="1"/>
  <c r="K72" i="52"/>
  <c r="BK63" i="52"/>
  <c r="BM63" i="52" s="1"/>
  <c r="BN63" i="52" s="1"/>
  <c r="K63" i="52"/>
  <c r="K79" i="52"/>
  <c r="BK79" i="52"/>
  <c r="BM79" i="52" s="1"/>
  <c r="BN79" i="52" s="1"/>
  <c r="BK107" i="52"/>
  <c r="BM107" i="52" s="1"/>
  <c r="BN107" i="52" s="1"/>
  <c r="K107" i="52"/>
  <c r="BK39" i="52"/>
  <c r="BM39" i="52" s="1"/>
  <c r="BN39" i="52" s="1"/>
  <c r="K39" i="52"/>
  <c r="BK28" i="52"/>
  <c r="BM28" i="52" s="1"/>
  <c r="BN28" i="52" s="1"/>
  <c r="K28" i="52"/>
  <c r="BK90" i="52"/>
  <c r="BM90" i="52" s="1"/>
  <c r="BN90" i="52" s="1"/>
  <c r="K90" i="52"/>
  <c r="BK106" i="52"/>
  <c r="BM106" i="52" s="1"/>
  <c r="BN106" i="52" s="1"/>
  <c r="K106" i="52"/>
  <c r="K121" i="52"/>
  <c r="BK121" i="52"/>
  <c r="BK80" i="52"/>
  <c r="BM80" i="52" s="1"/>
  <c r="BN80" i="52" s="1"/>
  <c r="K80" i="52"/>
  <c r="BK68" i="52"/>
  <c r="BM68" i="52" s="1"/>
  <c r="BN68" i="52" s="1"/>
  <c r="K68" i="52"/>
  <c r="BK110" i="52"/>
  <c r="BM110" i="52" s="1"/>
  <c r="BN110" i="52" s="1"/>
  <c r="K110" i="52"/>
  <c r="K50" i="51"/>
  <c r="BA50" i="51"/>
  <c r="BC50" i="51" s="1"/>
  <c r="BD50" i="51" s="1"/>
  <c r="K12" i="51"/>
  <c r="BA12" i="51"/>
  <c r="BC12" i="51" s="1"/>
  <c r="BD12" i="51" s="1"/>
  <c r="BA58" i="51"/>
  <c r="BC58" i="51" s="1"/>
  <c r="BD58" i="51" s="1"/>
  <c r="K58" i="51"/>
  <c r="K30" i="51"/>
  <c r="BA30" i="51"/>
  <c r="BC30" i="51" s="1"/>
  <c r="BD30" i="51" s="1"/>
  <c r="K20" i="51"/>
  <c r="BA20" i="51"/>
  <c r="BC20" i="51" s="1"/>
  <c r="BD20" i="51" s="1"/>
  <c r="K48" i="51"/>
  <c r="BA48" i="51"/>
  <c r="BC48" i="51" s="1"/>
  <c r="BD48" i="51" s="1"/>
  <c r="K8" i="51"/>
  <c r="BA8" i="51"/>
  <c r="BC8" i="51" s="1"/>
  <c r="BD8" i="51" s="1"/>
  <c r="K28" i="51"/>
  <c r="BA28" i="51"/>
  <c r="BC28" i="51" s="1"/>
  <c r="BD28" i="51" s="1"/>
  <c r="K18" i="51"/>
  <c r="BA18" i="51"/>
  <c r="BC18" i="51" s="1"/>
  <c r="BD18" i="51" s="1"/>
  <c r="K19" i="51"/>
  <c r="BA19" i="51"/>
  <c r="BC19" i="51" s="1"/>
  <c r="BD19" i="51" s="1"/>
  <c r="K44" i="51"/>
  <c r="BA44" i="51"/>
  <c r="BC44" i="51" s="1"/>
  <c r="BD44" i="51" s="1"/>
  <c r="BA84" i="51"/>
  <c r="BC84" i="51" s="1"/>
  <c r="BD84" i="51" s="1"/>
  <c r="K84" i="51"/>
  <c r="BA96" i="51"/>
  <c r="BC96" i="51" s="1"/>
  <c r="BD96" i="51" s="1"/>
  <c r="K96" i="51"/>
  <c r="BA63" i="51"/>
  <c r="BC63" i="51" s="1"/>
  <c r="BD63" i="51" s="1"/>
  <c r="K63" i="51"/>
  <c r="BA54" i="51"/>
  <c r="BC54" i="51" s="1"/>
  <c r="BD54" i="51" s="1"/>
  <c r="K54" i="51"/>
  <c r="K21" i="51"/>
  <c r="BA21" i="51"/>
  <c r="BC21" i="51" s="1"/>
  <c r="BD21" i="51" s="1"/>
  <c r="K11" i="51"/>
  <c r="BA11" i="51"/>
  <c r="BC11" i="51" s="1"/>
  <c r="BD11" i="51" s="1"/>
  <c r="K13" i="51"/>
  <c r="BA13" i="51"/>
  <c r="BC13" i="51" s="1"/>
  <c r="BD13" i="51" s="1"/>
  <c r="AE3" i="48" l="1"/>
  <c r="I3" i="46" l="1"/>
  <c r="I4" i="46"/>
  <c r="I5" i="46"/>
  <c r="I6" i="46"/>
  <c r="I7" i="46"/>
  <c r="I8" i="46"/>
  <c r="I9" i="46"/>
  <c r="I10" i="46"/>
  <c r="I11" i="46"/>
  <c r="I13" i="46"/>
  <c r="I14" i="46"/>
  <c r="I16" i="46"/>
  <c r="I17" i="46"/>
  <c r="I12" i="46"/>
  <c r="I15" i="46"/>
  <c r="I18" i="46"/>
  <c r="I19" i="46"/>
  <c r="I20" i="46"/>
  <c r="I21" i="46"/>
  <c r="I22" i="46"/>
  <c r="I23" i="46"/>
  <c r="I24" i="46"/>
  <c r="I25" i="46"/>
  <c r="I26" i="46"/>
  <c r="I27" i="46"/>
  <c r="I28" i="46"/>
  <c r="I29" i="46"/>
  <c r="I30" i="46"/>
  <c r="I31" i="46"/>
  <c r="I32" i="46"/>
  <c r="I33" i="46"/>
  <c r="I34" i="46"/>
  <c r="I35" i="46"/>
  <c r="I36" i="46"/>
  <c r="I37" i="46"/>
  <c r="I38" i="46"/>
  <c r="I39" i="46"/>
  <c r="I40" i="46"/>
  <c r="I41" i="46"/>
  <c r="I42" i="46"/>
  <c r="I43" i="46"/>
  <c r="I44" i="46"/>
  <c r="I45" i="46"/>
  <c r="I46" i="46"/>
  <c r="I47" i="46"/>
  <c r="I48" i="46"/>
  <c r="I49" i="46"/>
  <c r="I50" i="46"/>
  <c r="I51" i="46"/>
  <c r="I52" i="46"/>
  <c r="I53" i="46"/>
  <c r="I54" i="46"/>
  <c r="I55" i="46"/>
  <c r="I56" i="46"/>
  <c r="I57" i="46"/>
  <c r="I58" i="46"/>
  <c r="I59" i="46"/>
  <c r="I60" i="46"/>
  <c r="I61" i="46"/>
  <c r="I62" i="46"/>
  <c r="I63" i="46"/>
  <c r="I64" i="46"/>
  <c r="I65" i="46"/>
  <c r="I66" i="46"/>
  <c r="I67" i="46"/>
  <c r="I68" i="46"/>
  <c r="I69" i="46"/>
  <c r="I70" i="46"/>
  <c r="I71" i="46"/>
  <c r="I72" i="46"/>
  <c r="I73" i="46"/>
  <c r="I74" i="46"/>
  <c r="I75" i="46"/>
  <c r="I76" i="46"/>
  <c r="I77" i="46"/>
  <c r="I78" i="46"/>
  <c r="I79" i="46"/>
  <c r="I80" i="46"/>
  <c r="I81" i="46"/>
  <c r="I82" i="46"/>
  <c r="I83" i="46"/>
  <c r="I84" i="46"/>
  <c r="I85" i="46"/>
  <c r="I86" i="46"/>
  <c r="I87" i="46"/>
  <c r="I88" i="46"/>
  <c r="I89" i="46"/>
  <c r="I90" i="46"/>
  <c r="I91" i="46"/>
  <c r="I92" i="46"/>
  <c r="I93" i="46"/>
  <c r="I94" i="46"/>
  <c r="I95" i="46"/>
  <c r="I96" i="46"/>
  <c r="I97" i="46"/>
  <c r="I98" i="46"/>
  <c r="I99" i="46"/>
  <c r="I100" i="46"/>
  <c r="I101" i="46"/>
  <c r="I102" i="46"/>
  <c r="I103" i="46"/>
  <c r="I104" i="46"/>
  <c r="I105" i="46"/>
  <c r="I106" i="46"/>
  <c r="I107" i="46"/>
  <c r="I108" i="46"/>
  <c r="I109" i="46"/>
  <c r="I110" i="46"/>
  <c r="I111" i="46"/>
  <c r="I112" i="46"/>
  <c r="I113" i="46"/>
  <c r="I114" i="46"/>
  <c r="I115" i="46"/>
  <c r="I116" i="46"/>
  <c r="I117" i="46"/>
  <c r="I118" i="46"/>
  <c r="I119" i="46"/>
  <c r="I120" i="46"/>
  <c r="I121" i="46"/>
  <c r="I123" i="46"/>
  <c r="I124" i="46"/>
  <c r="I122" i="46"/>
  <c r="I2" i="46"/>
  <c r="I3" i="45"/>
  <c r="I4" i="45"/>
  <c r="I5" i="45"/>
  <c r="I7" i="45"/>
  <c r="I10" i="45"/>
  <c r="I12" i="45"/>
  <c r="I13" i="45"/>
  <c r="I14" i="45"/>
  <c r="I15" i="45"/>
  <c r="I16" i="45"/>
  <c r="I19" i="45"/>
  <c r="I20" i="45"/>
  <c r="I21" i="45"/>
  <c r="I22" i="45"/>
  <c r="I24" i="45"/>
  <c r="I25" i="45"/>
  <c r="I26" i="45"/>
  <c r="I28" i="45"/>
  <c r="I29" i="45"/>
  <c r="I30" i="45"/>
  <c r="I31" i="45"/>
  <c r="I32" i="45"/>
  <c r="I33" i="45"/>
  <c r="I34" i="45"/>
  <c r="I35" i="45"/>
  <c r="I36" i="45"/>
  <c r="I38" i="45"/>
  <c r="I39" i="45"/>
  <c r="I40" i="45"/>
  <c r="I41" i="45"/>
  <c r="I42" i="45"/>
  <c r="I43" i="45"/>
  <c r="I44" i="45"/>
  <c r="I45" i="45"/>
  <c r="I46" i="45"/>
  <c r="I11" i="45"/>
  <c r="I18" i="45"/>
  <c r="I6" i="45"/>
  <c r="I8" i="45"/>
  <c r="I17" i="45"/>
  <c r="I27" i="45"/>
  <c r="I9" i="45"/>
  <c r="I23" i="45"/>
  <c r="I37" i="45"/>
  <c r="I47" i="45"/>
  <c r="I48" i="45"/>
  <c r="I49" i="45"/>
  <c r="I50" i="45"/>
  <c r="I51" i="45"/>
  <c r="I52" i="45"/>
  <c r="I53" i="45"/>
  <c r="I54" i="45"/>
  <c r="I55" i="45"/>
  <c r="I56" i="45"/>
  <c r="I57" i="45"/>
  <c r="I58" i="45"/>
  <c r="I59" i="45"/>
  <c r="I60" i="45"/>
  <c r="I61" i="45"/>
  <c r="I62" i="45"/>
  <c r="I63" i="45"/>
  <c r="I64" i="45"/>
  <c r="I65" i="45"/>
  <c r="I66" i="45"/>
  <c r="I67" i="45"/>
  <c r="I68" i="45"/>
  <c r="I69" i="45"/>
  <c r="I70" i="45"/>
  <c r="I71" i="45"/>
  <c r="I72" i="45"/>
  <c r="I73" i="45"/>
  <c r="I74" i="45"/>
  <c r="I75" i="45"/>
  <c r="I76" i="45"/>
  <c r="I77" i="45"/>
  <c r="I78" i="45"/>
  <c r="I79" i="45"/>
  <c r="I80" i="45"/>
  <c r="I81" i="45"/>
  <c r="I82" i="45"/>
  <c r="I83" i="45"/>
  <c r="I84" i="45"/>
  <c r="I85" i="45"/>
  <c r="I86" i="45"/>
  <c r="I87" i="45"/>
  <c r="I88" i="45"/>
  <c r="I89" i="45"/>
  <c r="I90" i="45"/>
  <c r="I91" i="45"/>
  <c r="I92" i="45"/>
  <c r="I93" i="45"/>
  <c r="I94" i="45"/>
  <c r="I95" i="45"/>
  <c r="I96" i="45"/>
  <c r="I97" i="45"/>
  <c r="I98" i="45"/>
  <c r="I99" i="45"/>
  <c r="I100" i="45"/>
  <c r="I101" i="45"/>
  <c r="I102" i="45"/>
  <c r="I103" i="45"/>
  <c r="I104" i="45"/>
  <c r="I105" i="45"/>
  <c r="I106" i="45"/>
  <c r="I107" i="45"/>
  <c r="I108" i="45"/>
  <c r="I109" i="45"/>
  <c r="I110" i="45"/>
  <c r="I111" i="45"/>
  <c r="I112" i="45"/>
  <c r="I113" i="45"/>
  <c r="I114" i="45"/>
  <c r="I115" i="45"/>
  <c r="I116" i="45"/>
  <c r="I117" i="45"/>
  <c r="I118" i="45"/>
  <c r="I119" i="45"/>
  <c r="I120" i="45"/>
  <c r="I121" i="45"/>
  <c r="I122" i="45"/>
  <c r="I123" i="45"/>
  <c r="I124" i="45"/>
  <c r="I2" i="45"/>
  <c r="L186" i="48" l="1"/>
  <c r="L161" i="48"/>
  <c r="L136" i="48"/>
  <c r="L111" i="48"/>
  <c r="L86" i="48"/>
  <c r="A12" i="48"/>
  <c r="AE9" i="48"/>
  <c r="A186" i="48" s="1"/>
  <c r="AD9" i="48"/>
  <c r="AC9" i="48"/>
  <c r="C186" i="48" s="1"/>
  <c r="AE8" i="48"/>
  <c r="A161" i="48" s="1"/>
  <c r="AD8" i="48"/>
  <c r="AC8" i="48"/>
  <c r="C161" i="48" s="1"/>
  <c r="AE7" i="48"/>
  <c r="A136" i="48" s="1"/>
  <c r="AD7" i="48"/>
  <c r="C136" i="48" s="1"/>
  <c r="AC7" i="48"/>
  <c r="AE6" i="48"/>
  <c r="A111" i="48" s="1"/>
  <c r="AD6" i="48"/>
  <c r="AC6" i="48"/>
  <c r="C111" i="48" s="1"/>
  <c r="AE5" i="48"/>
  <c r="A86" i="48" s="1"/>
  <c r="AD5" i="48"/>
  <c r="AC5" i="48"/>
  <c r="C86" i="48" s="1"/>
  <c r="A61" i="48"/>
  <c r="AD4" i="48"/>
  <c r="AC4" i="48"/>
  <c r="C61" i="48" s="1"/>
  <c r="A37" i="48"/>
  <c r="AD3" i="48"/>
  <c r="AC3" i="48"/>
  <c r="AC2" i="48"/>
  <c r="C12" i="48" s="1"/>
  <c r="C37" i="48" l="1"/>
  <c r="BG125" i="46"/>
  <c r="BB125" i="46"/>
  <c r="AW125" i="46"/>
  <c r="AR125" i="46"/>
  <c r="AM125" i="46"/>
  <c r="AH125" i="46"/>
  <c r="AC125" i="46"/>
  <c r="X125" i="46"/>
  <c r="S125" i="46"/>
  <c r="N125" i="46"/>
  <c r="BJ124" i="46"/>
  <c r="BL124" i="46" s="1"/>
  <c r="BM124" i="46" s="1"/>
  <c r="BI124" i="46"/>
  <c r="BD124" i="46"/>
  <c r="AY124" i="46"/>
  <c r="AT124" i="46"/>
  <c r="AO124" i="46"/>
  <c r="AJ124" i="46"/>
  <c r="AE124" i="46"/>
  <c r="Z124" i="46"/>
  <c r="U124" i="46"/>
  <c r="P124" i="46"/>
  <c r="J124" i="46"/>
  <c r="B124" i="46"/>
  <c r="BJ123" i="46"/>
  <c r="BL123" i="46" s="1"/>
  <c r="BM123" i="46" s="1"/>
  <c r="BI123" i="46"/>
  <c r="BD123" i="46"/>
  <c r="AY123" i="46"/>
  <c r="AT123" i="46"/>
  <c r="AO123" i="46"/>
  <c r="AJ123" i="46"/>
  <c r="AE123" i="46"/>
  <c r="Z123" i="46"/>
  <c r="U123" i="46"/>
  <c r="P123" i="46"/>
  <c r="J123" i="46"/>
  <c r="B123" i="46"/>
  <c r="BI121" i="46"/>
  <c r="BD121" i="46"/>
  <c r="AY121" i="46"/>
  <c r="AT121" i="46"/>
  <c r="AO121" i="46"/>
  <c r="AJ121" i="46"/>
  <c r="AE121" i="46"/>
  <c r="Z121" i="46"/>
  <c r="U121" i="46"/>
  <c r="P121" i="46"/>
  <c r="B121" i="46"/>
  <c r="BI120" i="46"/>
  <c r="BD120" i="46"/>
  <c r="AY120" i="46"/>
  <c r="AT120" i="46"/>
  <c r="AO120" i="46"/>
  <c r="AJ120" i="46"/>
  <c r="AE120" i="46"/>
  <c r="Z120" i="46"/>
  <c r="U120" i="46"/>
  <c r="P120" i="46"/>
  <c r="B120" i="46"/>
  <c r="BI119" i="46"/>
  <c r="BD119" i="46"/>
  <c r="AY119" i="46"/>
  <c r="AT119" i="46"/>
  <c r="AO119" i="46"/>
  <c r="AJ119" i="46"/>
  <c r="AE119" i="46"/>
  <c r="Z119" i="46"/>
  <c r="U119" i="46"/>
  <c r="P119" i="46"/>
  <c r="B119" i="46"/>
  <c r="BI118" i="46"/>
  <c r="BD118" i="46"/>
  <c r="AY118" i="46"/>
  <c r="AT118" i="46"/>
  <c r="AO118" i="46"/>
  <c r="AJ118" i="46"/>
  <c r="AE118" i="46"/>
  <c r="Z118" i="46"/>
  <c r="U118" i="46"/>
  <c r="P118" i="46"/>
  <c r="B118" i="46"/>
  <c r="BI117" i="46"/>
  <c r="BD117" i="46"/>
  <c r="AY117" i="46"/>
  <c r="AT117" i="46"/>
  <c r="AO117" i="46"/>
  <c r="AJ117" i="46"/>
  <c r="AE117" i="46"/>
  <c r="Z117" i="46"/>
  <c r="U117" i="46"/>
  <c r="P117" i="46"/>
  <c r="B117" i="46"/>
  <c r="BI116" i="46"/>
  <c r="BD116" i="46"/>
  <c r="AY116" i="46"/>
  <c r="AT116" i="46"/>
  <c r="AO116" i="46"/>
  <c r="AJ116" i="46"/>
  <c r="AE116" i="46"/>
  <c r="Z116" i="46"/>
  <c r="U116" i="46"/>
  <c r="P116" i="46"/>
  <c r="B116" i="46"/>
  <c r="BI115" i="46"/>
  <c r="BD115" i="46"/>
  <c r="AY115" i="46"/>
  <c r="AT115" i="46"/>
  <c r="AO115" i="46"/>
  <c r="AJ115" i="46"/>
  <c r="AE115" i="46"/>
  <c r="Z115" i="46"/>
  <c r="U115" i="46"/>
  <c r="P115" i="46"/>
  <c r="B115" i="46"/>
  <c r="BI114" i="46"/>
  <c r="BD114" i="46"/>
  <c r="AY114" i="46"/>
  <c r="AT114" i="46"/>
  <c r="AO114" i="46"/>
  <c r="AJ114" i="46"/>
  <c r="AE114" i="46"/>
  <c r="Z114" i="46"/>
  <c r="U114" i="46"/>
  <c r="P114" i="46"/>
  <c r="B114" i="46"/>
  <c r="BI113" i="46"/>
  <c r="BD113" i="46"/>
  <c r="AY113" i="46"/>
  <c r="AT113" i="46"/>
  <c r="AO113" i="46"/>
  <c r="AJ113" i="46"/>
  <c r="AE113" i="46"/>
  <c r="Z113" i="46"/>
  <c r="U113" i="46"/>
  <c r="P113" i="46"/>
  <c r="B113" i="46"/>
  <c r="BI112" i="46"/>
  <c r="BD112" i="46"/>
  <c r="AY112" i="46"/>
  <c r="AT112" i="46"/>
  <c r="AO112" i="46"/>
  <c r="AJ112" i="46"/>
  <c r="AE112" i="46"/>
  <c r="Z112" i="46"/>
  <c r="U112" i="46"/>
  <c r="P112" i="46"/>
  <c r="B112" i="46"/>
  <c r="BI111" i="46"/>
  <c r="BD111" i="46"/>
  <c r="AY111" i="46"/>
  <c r="AT111" i="46"/>
  <c r="AO111" i="46"/>
  <c r="AJ111" i="46"/>
  <c r="AE111" i="46"/>
  <c r="Z111" i="46"/>
  <c r="U111" i="46"/>
  <c r="P111" i="46"/>
  <c r="B111" i="46"/>
  <c r="BI110" i="46"/>
  <c r="BD110" i="46"/>
  <c r="AY110" i="46"/>
  <c r="AT110" i="46"/>
  <c r="AO110" i="46"/>
  <c r="AJ110" i="46"/>
  <c r="AE110" i="46"/>
  <c r="Z110" i="46"/>
  <c r="U110" i="46"/>
  <c r="P110" i="46"/>
  <c r="B110" i="46"/>
  <c r="BI109" i="46"/>
  <c r="BD109" i="46"/>
  <c r="AY109" i="46"/>
  <c r="AT109" i="46"/>
  <c r="AO109" i="46"/>
  <c r="AJ109" i="46"/>
  <c r="AE109" i="46"/>
  <c r="Z109" i="46"/>
  <c r="U109" i="46"/>
  <c r="P109" i="46"/>
  <c r="B109" i="46"/>
  <c r="BI108" i="46"/>
  <c r="BD108" i="46"/>
  <c r="AY108" i="46"/>
  <c r="AT108" i="46"/>
  <c r="AO108" i="46"/>
  <c r="AJ108" i="46"/>
  <c r="AE108" i="46"/>
  <c r="Z108" i="46"/>
  <c r="U108" i="46"/>
  <c r="P108" i="46"/>
  <c r="B108" i="46"/>
  <c r="BI107" i="46"/>
  <c r="BD107" i="46"/>
  <c r="AY107" i="46"/>
  <c r="AT107" i="46"/>
  <c r="AO107" i="46"/>
  <c r="AJ107" i="46"/>
  <c r="AE107" i="46"/>
  <c r="Z107" i="46"/>
  <c r="U107" i="46"/>
  <c r="P107" i="46"/>
  <c r="B107" i="46"/>
  <c r="BI106" i="46"/>
  <c r="BD106" i="46"/>
  <c r="AY106" i="46"/>
  <c r="AT106" i="46"/>
  <c r="AO106" i="46"/>
  <c r="AJ106" i="46"/>
  <c r="AE106" i="46"/>
  <c r="Z106" i="46"/>
  <c r="U106" i="46"/>
  <c r="P106" i="46"/>
  <c r="B106" i="46"/>
  <c r="BI105" i="46"/>
  <c r="BD105" i="46"/>
  <c r="AY105" i="46"/>
  <c r="AT105" i="46"/>
  <c r="AO105" i="46"/>
  <c r="AJ105" i="46"/>
  <c r="AE105" i="46"/>
  <c r="Z105" i="46"/>
  <c r="U105" i="46"/>
  <c r="P105" i="46"/>
  <c r="B105" i="46"/>
  <c r="BI104" i="46"/>
  <c r="BD104" i="46"/>
  <c r="AY104" i="46"/>
  <c r="AT104" i="46"/>
  <c r="AO104" i="46"/>
  <c r="AJ104" i="46"/>
  <c r="AE104" i="46"/>
  <c r="Z104" i="46"/>
  <c r="U104" i="46"/>
  <c r="P104" i="46"/>
  <c r="B104" i="46"/>
  <c r="BI103" i="46"/>
  <c r="BD103" i="46"/>
  <c r="AY103" i="46"/>
  <c r="AT103" i="46"/>
  <c r="AO103" i="46"/>
  <c r="AJ103" i="46"/>
  <c r="AE103" i="46"/>
  <c r="Z103" i="46"/>
  <c r="U103" i="46"/>
  <c r="P103" i="46"/>
  <c r="B103" i="46"/>
  <c r="BI102" i="46"/>
  <c r="BD102" i="46"/>
  <c r="AY102" i="46"/>
  <c r="AT102" i="46"/>
  <c r="AO102" i="46"/>
  <c r="AJ102" i="46"/>
  <c r="AE102" i="46"/>
  <c r="Z102" i="46"/>
  <c r="U102" i="46"/>
  <c r="P102" i="46"/>
  <c r="B102" i="46"/>
  <c r="BI101" i="46"/>
  <c r="BD101" i="46"/>
  <c r="AY101" i="46"/>
  <c r="AT101" i="46"/>
  <c r="AO101" i="46"/>
  <c r="AJ101" i="46"/>
  <c r="AE101" i="46"/>
  <c r="Z101" i="46"/>
  <c r="U101" i="46"/>
  <c r="P101" i="46"/>
  <c r="B101" i="46"/>
  <c r="BI100" i="46"/>
  <c r="BD100" i="46"/>
  <c r="AY100" i="46"/>
  <c r="AT100" i="46"/>
  <c r="AO100" i="46"/>
  <c r="AJ100" i="46"/>
  <c r="AE100" i="46"/>
  <c r="Z100" i="46"/>
  <c r="U100" i="46"/>
  <c r="P100" i="46"/>
  <c r="B100" i="46"/>
  <c r="BI99" i="46"/>
  <c r="BD99" i="46"/>
  <c r="AY99" i="46"/>
  <c r="AT99" i="46"/>
  <c r="AO99" i="46"/>
  <c r="AJ99" i="46"/>
  <c r="AE99" i="46"/>
  <c r="Z99" i="46"/>
  <c r="U99" i="46"/>
  <c r="P99" i="46"/>
  <c r="B99" i="46"/>
  <c r="BI98" i="46"/>
  <c r="BD98" i="46"/>
  <c r="AY98" i="46"/>
  <c r="AT98" i="46"/>
  <c r="AO98" i="46"/>
  <c r="AJ98" i="46"/>
  <c r="AE98" i="46"/>
  <c r="Z98" i="46"/>
  <c r="U98" i="46"/>
  <c r="P98" i="46"/>
  <c r="B98" i="46"/>
  <c r="BI97" i="46"/>
  <c r="BD97" i="46"/>
  <c r="AY97" i="46"/>
  <c r="AT97" i="46"/>
  <c r="AO97" i="46"/>
  <c r="AJ97" i="46"/>
  <c r="AE97" i="46"/>
  <c r="Z97" i="46"/>
  <c r="U97" i="46"/>
  <c r="P97" i="46"/>
  <c r="B97" i="46"/>
  <c r="BI96" i="46"/>
  <c r="BD96" i="46"/>
  <c r="AY96" i="46"/>
  <c r="AT96" i="46"/>
  <c r="AO96" i="46"/>
  <c r="AJ96" i="46"/>
  <c r="AE96" i="46"/>
  <c r="Z96" i="46"/>
  <c r="U96" i="46"/>
  <c r="P96" i="46"/>
  <c r="B96" i="46"/>
  <c r="BI95" i="46"/>
  <c r="BD95" i="46"/>
  <c r="AY95" i="46"/>
  <c r="AT95" i="46"/>
  <c r="AO95" i="46"/>
  <c r="AJ95" i="46"/>
  <c r="AE95" i="46"/>
  <c r="Z95" i="46"/>
  <c r="U95" i="46"/>
  <c r="P95" i="46"/>
  <c r="B95" i="46"/>
  <c r="BI94" i="46"/>
  <c r="BD94" i="46"/>
  <c r="AY94" i="46"/>
  <c r="AT94" i="46"/>
  <c r="AO94" i="46"/>
  <c r="AJ94" i="46"/>
  <c r="AE94" i="46"/>
  <c r="Z94" i="46"/>
  <c r="U94" i="46"/>
  <c r="P94" i="46"/>
  <c r="B94" i="46"/>
  <c r="BI93" i="46"/>
  <c r="BD93" i="46"/>
  <c r="AY93" i="46"/>
  <c r="AT93" i="46"/>
  <c r="AO93" i="46"/>
  <c r="AJ93" i="46"/>
  <c r="AE93" i="46"/>
  <c r="Z93" i="46"/>
  <c r="U93" i="46"/>
  <c r="P93" i="46"/>
  <c r="B93" i="46"/>
  <c r="BI92" i="46"/>
  <c r="BD92" i="46"/>
  <c r="AY92" i="46"/>
  <c r="AT92" i="46"/>
  <c r="AO92" i="46"/>
  <c r="AJ92" i="46"/>
  <c r="AE92" i="46"/>
  <c r="Z92" i="46"/>
  <c r="U92" i="46"/>
  <c r="P92" i="46"/>
  <c r="B92" i="46"/>
  <c r="BI91" i="46"/>
  <c r="BD91" i="46"/>
  <c r="AY91" i="46"/>
  <c r="AT91" i="46"/>
  <c r="AO91" i="46"/>
  <c r="AJ91" i="46"/>
  <c r="AE91" i="46"/>
  <c r="Z91" i="46"/>
  <c r="U91" i="46"/>
  <c r="P91" i="46"/>
  <c r="B91" i="46"/>
  <c r="BI90" i="46"/>
  <c r="BD90" i="46"/>
  <c r="AY90" i="46"/>
  <c r="AT90" i="46"/>
  <c r="AO90" i="46"/>
  <c r="AJ90" i="46"/>
  <c r="AE90" i="46"/>
  <c r="Z90" i="46"/>
  <c r="U90" i="46"/>
  <c r="P90" i="46"/>
  <c r="B90" i="46"/>
  <c r="BI89" i="46"/>
  <c r="BD89" i="46"/>
  <c r="AY89" i="46"/>
  <c r="AT89" i="46"/>
  <c r="AO89" i="46"/>
  <c r="AJ89" i="46"/>
  <c r="AE89" i="46"/>
  <c r="Z89" i="46"/>
  <c r="U89" i="46"/>
  <c r="P89" i="46"/>
  <c r="B89" i="46"/>
  <c r="BI88" i="46"/>
  <c r="BD88" i="46"/>
  <c r="AY88" i="46"/>
  <c r="AT88" i="46"/>
  <c r="AO88" i="46"/>
  <c r="AJ88" i="46"/>
  <c r="AE88" i="46"/>
  <c r="Z88" i="46"/>
  <c r="U88" i="46"/>
  <c r="P88" i="46"/>
  <c r="B88" i="46"/>
  <c r="BI87" i="46"/>
  <c r="BD87" i="46"/>
  <c r="AY87" i="46"/>
  <c r="AT87" i="46"/>
  <c r="AO87" i="46"/>
  <c r="AJ87" i="46"/>
  <c r="AE87" i="46"/>
  <c r="Z87" i="46"/>
  <c r="U87" i="46"/>
  <c r="P87" i="46"/>
  <c r="B87" i="46"/>
  <c r="BI86" i="46"/>
  <c r="BD86" i="46"/>
  <c r="AY86" i="46"/>
  <c r="AT86" i="46"/>
  <c r="AO86" i="46"/>
  <c r="AJ86" i="46"/>
  <c r="AE86" i="46"/>
  <c r="Z86" i="46"/>
  <c r="U86" i="46"/>
  <c r="P86" i="46"/>
  <c r="B86" i="46"/>
  <c r="BI85" i="46"/>
  <c r="BD85" i="46"/>
  <c r="AY85" i="46"/>
  <c r="AT85" i="46"/>
  <c r="AO85" i="46"/>
  <c r="AJ85" i="46"/>
  <c r="AE85" i="46"/>
  <c r="Z85" i="46"/>
  <c r="U85" i="46"/>
  <c r="P85" i="46"/>
  <c r="B85" i="46"/>
  <c r="BI84" i="46"/>
  <c r="BD84" i="46"/>
  <c r="AY84" i="46"/>
  <c r="AT84" i="46"/>
  <c r="AO84" i="46"/>
  <c r="AJ84" i="46"/>
  <c r="AE84" i="46"/>
  <c r="Z84" i="46"/>
  <c r="U84" i="46"/>
  <c r="P84" i="46"/>
  <c r="B84" i="46"/>
  <c r="BI83" i="46"/>
  <c r="BD83" i="46"/>
  <c r="AY83" i="46"/>
  <c r="AT83" i="46"/>
  <c r="AO83" i="46"/>
  <c r="AJ83" i="46"/>
  <c r="AE83" i="46"/>
  <c r="Z83" i="46"/>
  <c r="U83" i="46"/>
  <c r="P83" i="46"/>
  <c r="B83" i="46"/>
  <c r="BI82" i="46"/>
  <c r="BD82" i="46"/>
  <c r="AY82" i="46"/>
  <c r="AT82" i="46"/>
  <c r="AO82" i="46"/>
  <c r="AJ82" i="46"/>
  <c r="AE82" i="46"/>
  <c r="Z82" i="46"/>
  <c r="U82" i="46"/>
  <c r="P82" i="46"/>
  <c r="B82" i="46"/>
  <c r="BI81" i="46"/>
  <c r="BD81" i="46"/>
  <c r="AY81" i="46"/>
  <c r="AT81" i="46"/>
  <c r="AO81" i="46"/>
  <c r="AJ81" i="46"/>
  <c r="AE81" i="46"/>
  <c r="Z81" i="46"/>
  <c r="U81" i="46"/>
  <c r="P81" i="46"/>
  <c r="B81" i="46"/>
  <c r="BI80" i="46"/>
  <c r="BD80" i="46"/>
  <c r="AY80" i="46"/>
  <c r="AT80" i="46"/>
  <c r="AO80" i="46"/>
  <c r="AJ80" i="46"/>
  <c r="AE80" i="46"/>
  <c r="Z80" i="46"/>
  <c r="U80" i="46"/>
  <c r="P80" i="46"/>
  <c r="B80" i="46"/>
  <c r="BI79" i="46"/>
  <c r="BD79" i="46"/>
  <c r="AY79" i="46"/>
  <c r="AT79" i="46"/>
  <c r="AO79" i="46"/>
  <c r="AJ79" i="46"/>
  <c r="AE79" i="46"/>
  <c r="Z79" i="46"/>
  <c r="U79" i="46"/>
  <c r="P79" i="46"/>
  <c r="B79" i="46"/>
  <c r="BI78" i="46"/>
  <c r="BD78" i="46"/>
  <c r="AY78" i="46"/>
  <c r="AT78" i="46"/>
  <c r="AO78" i="46"/>
  <c r="AJ78" i="46"/>
  <c r="AE78" i="46"/>
  <c r="Z78" i="46"/>
  <c r="U78" i="46"/>
  <c r="P78" i="46"/>
  <c r="B78" i="46"/>
  <c r="BI77" i="46"/>
  <c r="BD77" i="46"/>
  <c r="AY77" i="46"/>
  <c r="AT77" i="46"/>
  <c r="AO77" i="46"/>
  <c r="AJ77" i="46"/>
  <c r="AE77" i="46"/>
  <c r="Z77" i="46"/>
  <c r="U77" i="46"/>
  <c r="P77" i="46"/>
  <c r="B77" i="46"/>
  <c r="BI76" i="46"/>
  <c r="BD76" i="46"/>
  <c r="AY76" i="46"/>
  <c r="AT76" i="46"/>
  <c r="AO76" i="46"/>
  <c r="AJ76" i="46"/>
  <c r="AE76" i="46"/>
  <c r="Z76" i="46"/>
  <c r="U76" i="46"/>
  <c r="P76" i="46"/>
  <c r="B76" i="46"/>
  <c r="BI75" i="46"/>
  <c r="BD75" i="46"/>
  <c r="AY75" i="46"/>
  <c r="AT75" i="46"/>
  <c r="AO75" i="46"/>
  <c r="AJ75" i="46"/>
  <c r="AE75" i="46"/>
  <c r="Z75" i="46"/>
  <c r="U75" i="46"/>
  <c r="P75" i="46"/>
  <c r="B75" i="46"/>
  <c r="BI74" i="46"/>
  <c r="BD74" i="46"/>
  <c r="AY74" i="46"/>
  <c r="AT74" i="46"/>
  <c r="AO74" i="46"/>
  <c r="AJ74" i="46"/>
  <c r="AE74" i="46"/>
  <c r="Z74" i="46"/>
  <c r="U74" i="46"/>
  <c r="P74" i="46"/>
  <c r="B74" i="46"/>
  <c r="BI73" i="46"/>
  <c r="BD73" i="46"/>
  <c r="AY73" i="46"/>
  <c r="AT73" i="46"/>
  <c r="AO73" i="46"/>
  <c r="AJ73" i="46"/>
  <c r="AE73" i="46"/>
  <c r="Z73" i="46"/>
  <c r="U73" i="46"/>
  <c r="P73" i="46"/>
  <c r="B73" i="46"/>
  <c r="BI72" i="46"/>
  <c r="BD72" i="46"/>
  <c r="AY72" i="46"/>
  <c r="AT72" i="46"/>
  <c r="AO72" i="46"/>
  <c r="AJ72" i="46"/>
  <c r="AE72" i="46"/>
  <c r="Z72" i="46"/>
  <c r="U72" i="46"/>
  <c r="P72" i="46"/>
  <c r="B72" i="46"/>
  <c r="BI71" i="46"/>
  <c r="BD71" i="46"/>
  <c r="AY71" i="46"/>
  <c r="AT71" i="46"/>
  <c r="AO71" i="46"/>
  <c r="AJ71" i="46"/>
  <c r="AE71" i="46"/>
  <c r="Z71" i="46"/>
  <c r="U71" i="46"/>
  <c r="P71" i="46"/>
  <c r="B71" i="46"/>
  <c r="BI70" i="46"/>
  <c r="BD70" i="46"/>
  <c r="AY70" i="46"/>
  <c r="AT70" i="46"/>
  <c r="AO70" i="46"/>
  <c r="AJ70" i="46"/>
  <c r="AE70" i="46"/>
  <c r="Z70" i="46"/>
  <c r="U70" i="46"/>
  <c r="P70" i="46"/>
  <c r="B70" i="46"/>
  <c r="BI69" i="46"/>
  <c r="BD69" i="46"/>
  <c r="AY69" i="46"/>
  <c r="AT69" i="46"/>
  <c r="AO69" i="46"/>
  <c r="AJ69" i="46"/>
  <c r="AE69" i="46"/>
  <c r="Z69" i="46"/>
  <c r="U69" i="46"/>
  <c r="P69" i="46"/>
  <c r="B69" i="46"/>
  <c r="BI68" i="46"/>
  <c r="BD68" i="46"/>
  <c r="AY68" i="46"/>
  <c r="AT68" i="46"/>
  <c r="AO68" i="46"/>
  <c r="AJ68" i="46"/>
  <c r="AE68" i="46"/>
  <c r="Z68" i="46"/>
  <c r="U68" i="46"/>
  <c r="P68" i="46"/>
  <c r="B68" i="46"/>
  <c r="BI67" i="46"/>
  <c r="BD67" i="46"/>
  <c r="AY67" i="46"/>
  <c r="AT67" i="46"/>
  <c r="AO67" i="46"/>
  <c r="AJ67" i="46"/>
  <c r="AE67" i="46"/>
  <c r="Z67" i="46"/>
  <c r="U67" i="46"/>
  <c r="P67" i="46"/>
  <c r="B67" i="46"/>
  <c r="BI66" i="46"/>
  <c r="BD66" i="46"/>
  <c r="AY66" i="46"/>
  <c r="AT66" i="46"/>
  <c r="AO66" i="46"/>
  <c r="AJ66" i="46"/>
  <c r="AE66" i="46"/>
  <c r="Z66" i="46"/>
  <c r="U66" i="46"/>
  <c r="P66" i="46"/>
  <c r="B66" i="46"/>
  <c r="BI65" i="46"/>
  <c r="BD65" i="46"/>
  <c r="AY65" i="46"/>
  <c r="AT65" i="46"/>
  <c r="AO65" i="46"/>
  <c r="AJ65" i="46"/>
  <c r="AE65" i="46"/>
  <c r="Z65" i="46"/>
  <c r="U65" i="46"/>
  <c r="P65" i="46"/>
  <c r="B65" i="46"/>
  <c r="BI64" i="46"/>
  <c r="BD64" i="46"/>
  <c r="AY64" i="46"/>
  <c r="AT64" i="46"/>
  <c r="AO64" i="46"/>
  <c r="AJ64" i="46"/>
  <c r="AE64" i="46"/>
  <c r="Z64" i="46"/>
  <c r="U64" i="46"/>
  <c r="P64" i="46"/>
  <c r="B64" i="46"/>
  <c r="BM63" i="46"/>
  <c r="BI63" i="46"/>
  <c r="BD63" i="46"/>
  <c r="AY63" i="46"/>
  <c r="AT63" i="46"/>
  <c r="AO63" i="46"/>
  <c r="AJ63" i="46"/>
  <c r="AE63" i="46"/>
  <c r="Z63" i="46"/>
  <c r="U63" i="46"/>
  <c r="P63" i="46"/>
  <c r="B63" i="46"/>
  <c r="BM62" i="46"/>
  <c r="BI62" i="46"/>
  <c r="BD62" i="46"/>
  <c r="AY62" i="46"/>
  <c r="AT62" i="46"/>
  <c r="AO62" i="46"/>
  <c r="AJ62" i="46"/>
  <c r="AE62" i="46"/>
  <c r="Z62" i="46"/>
  <c r="U62" i="46"/>
  <c r="P62" i="46"/>
  <c r="B62" i="46"/>
  <c r="BM61" i="46"/>
  <c r="BI61" i="46"/>
  <c r="BD61" i="46"/>
  <c r="AY61" i="46"/>
  <c r="AT61" i="46"/>
  <c r="AO61" i="46"/>
  <c r="AJ61" i="46"/>
  <c r="AE61" i="46"/>
  <c r="Z61" i="46"/>
  <c r="U61" i="46"/>
  <c r="P61" i="46"/>
  <c r="B61" i="46"/>
  <c r="BI60" i="46"/>
  <c r="BD60" i="46"/>
  <c r="AY60" i="46"/>
  <c r="AT60" i="46"/>
  <c r="AO60" i="46"/>
  <c r="AJ60" i="46"/>
  <c r="AE60" i="46"/>
  <c r="Z60" i="46"/>
  <c r="U60" i="46"/>
  <c r="P60" i="46"/>
  <c r="B60" i="46"/>
  <c r="BI59" i="46"/>
  <c r="BD59" i="46"/>
  <c r="AY59" i="46"/>
  <c r="AT59" i="46"/>
  <c r="AO59" i="46"/>
  <c r="AJ59" i="46"/>
  <c r="AE59" i="46"/>
  <c r="Z59" i="46"/>
  <c r="U59" i="46"/>
  <c r="P59" i="46"/>
  <c r="B59" i="46"/>
  <c r="BI58" i="46"/>
  <c r="BD58" i="46"/>
  <c r="AY58" i="46"/>
  <c r="AT58" i="46"/>
  <c r="AO58" i="46"/>
  <c r="AJ58" i="46"/>
  <c r="AE58" i="46"/>
  <c r="Z58" i="46"/>
  <c r="U58" i="46"/>
  <c r="P58" i="46"/>
  <c r="B58" i="46"/>
  <c r="BI57" i="46"/>
  <c r="BD57" i="46"/>
  <c r="AY57" i="46"/>
  <c r="AT57" i="46"/>
  <c r="AO57" i="46"/>
  <c r="AJ57" i="46"/>
  <c r="AE57" i="46"/>
  <c r="Z57" i="46"/>
  <c r="U57" i="46"/>
  <c r="P57" i="46"/>
  <c r="B57" i="46"/>
  <c r="BI56" i="46"/>
  <c r="BD56" i="46"/>
  <c r="AY56" i="46"/>
  <c r="AT56" i="46"/>
  <c r="AO56" i="46"/>
  <c r="AJ56" i="46"/>
  <c r="AE56" i="46"/>
  <c r="Z56" i="46"/>
  <c r="U56" i="46"/>
  <c r="P56" i="46"/>
  <c r="B56" i="46"/>
  <c r="BI55" i="46"/>
  <c r="BD55" i="46"/>
  <c r="AY55" i="46"/>
  <c r="AT55" i="46"/>
  <c r="AO55" i="46"/>
  <c r="AJ55" i="46"/>
  <c r="AE55" i="46"/>
  <c r="Z55" i="46"/>
  <c r="U55" i="46"/>
  <c r="P55" i="46"/>
  <c r="B55" i="46"/>
  <c r="BI54" i="46"/>
  <c r="BD54" i="46"/>
  <c r="AY54" i="46"/>
  <c r="AT54" i="46"/>
  <c r="AO54" i="46"/>
  <c r="AJ54" i="46"/>
  <c r="AE54" i="46"/>
  <c r="Z54" i="46"/>
  <c r="U54" i="46"/>
  <c r="P54" i="46"/>
  <c r="B54" i="46"/>
  <c r="BI53" i="46"/>
  <c r="BD53" i="46"/>
  <c r="AY53" i="46"/>
  <c r="AT53" i="46"/>
  <c r="AO53" i="46"/>
  <c r="AJ53" i="46"/>
  <c r="AE53" i="46"/>
  <c r="Z53" i="46"/>
  <c r="U53" i="46"/>
  <c r="P53" i="46"/>
  <c r="B53" i="46"/>
  <c r="BI52" i="46"/>
  <c r="BD52" i="46"/>
  <c r="AY52" i="46"/>
  <c r="AT52" i="46"/>
  <c r="AO52" i="46"/>
  <c r="AJ52" i="46"/>
  <c r="AE52" i="46"/>
  <c r="Z52" i="46"/>
  <c r="U52" i="46"/>
  <c r="P52" i="46"/>
  <c r="B52" i="46"/>
  <c r="BI51" i="46"/>
  <c r="BD51" i="46"/>
  <c r="AY51" i="46"/>
  <c r="AT51" i="46"/>
  <c r="AO51" i="46"/>
  <c r="AJ51" i="46"/>
  <c r="AE51" i="46"/>
  <c r="Z51" i="46"/>
  <c r="U51" i="46"/>
  <c r="P51" i="46"/>
  <c r="B51" i="46"/>
  <c r="BI50" i="46"/>
  <c r="BD50" i="46"/>
  <c r="AY50" i="46"/>
  <c r="AT50" i="46"/>
  <c r="AO50" i="46"/>
  <c r="AJ50" i="46"/>
  <c r="AE50" i="46"/>
  <c r="Z50" i="46"/>
  <c r="U50" i="46"/>
  <c r="P50" i="46"/>
  <c r="B50" i="46"/>
  <c r="BI49" i="46"/>
  <c r="BD49" i="46"/>
  <c r="AY49" i="46"/>
  <c r="AT49" i="46"/>
  <c r="AO49" i="46"/>
  <c r="AJ49" i="46"/>
  <c r="AE49" i="46"/>
  <c r="Z49" i="46"/>
  <c r="U49" i="46"/>
  <c r="P49" i="46"/>
  <c r="B49" i="46"/>
  <c r="BI48" i="46"/>
  <c r="BD48" i="46"/>
  <c r="AY48" i="46"/>
  <c r="AT48" i="46"/>
  <c r="AO48" i="46"/>
  <c r="AJ48" i="46"/>
  <c r="AE48" i="46"/>
  <c r="Z48" i="46"/>
  <c r="U48" i="46"/>
  <c r="P48" i="46"/>
  <c r="B48" i="46"/>
  <c r="BI47" i="46"/>
  <c r="BD47" i="46"/>
  <c r="AY47" i="46"/>
  <c r="AT47" i="46"/>
  <c r="AO47" i="46"/>
  <c r="AJ47" i="46"/>
  <c r="AE47" i="46"/>
  <c r="Z47" i="46"/>
  <c r="U47" i="46"/>
  <c r="P47" i="46"/>
  <c r="B47" i="46"/>
  <c r="BI46" i="46"/>
  <c r="BD46" i="46"/>
  <c r="AY46" i="46"/>
  <c r="AT46" i="46"/>
  <c r="AO46" i="46"/>
  <c r="AJ46" i="46"/>
  <c r="AE46" i="46"/>
  <c r="Z46" i="46"/>
  <c r="U46" i="46"/>
  <c r="P46" i="46"/>
  <c r="B46" i="46"/>
  <c r="BI45" i="46"/>
  <c r="BD45" i="46"/>
  <c r="AY45" i="46"/>
  <c r="AT45" i="46"/>
  <c r="AO45" i="46"/>
  <c r="AJ45" i="46"/>
  <c r="AE45" i="46"/>
  <c r="Z45" i="46"/>
  <c r="U45" i="46"/>
  <c r="P45" i="46"/>
  <c r="B45" i="46"/>
  <c r="BI44" i="46"/>
  <c r="BD44" i="46"/>
  <c r="AY44" i="46"/>
  <c r="AT44" i="46"/>
  <c r="AO44" i="46"/>
  <c r="AJ44" i="46"/>
  <c r="AE44" i="46"/>
  <c r="Z44" i="46"/>
  <c r="U44" i="46"/>
  <c r="P44" i="46"/>
  <c r="B44" i="46"/>
  <c r="BI43" i="46"/>
  <c r="BD43" i="46"/>
  <c r="AY43" i="46"/>
  <c r="AT43" i="46"/>
  <c r="AO43" i="46"/>
  <c r="AJ43" i="46"/>
  <c r="AE43" i="46"/>
  <c r="Z43" i="46"/>
  <c r="U43" i="46"/>
  <c r="P43" i="46"/>
  <c r="B43" i="46"/>
  <c r="BI42" i="46"/>
  <c r="BD42" i="46"/>
  <c r="AY42" i="46"/>
  <c r="AT42" i="46"/>
  <c r="AO42" i="46"/>
  <c r="AJ42" i="46"/>
  <c r="AE42" i="46"/>
  <c r="Z42" i="46"/>
  <c r="U42" i="46"/>
  <c r="P42" i="46"/>
  <c r="B42" i="46"/>
  <c r="BI41" i="46"/>
  <c r="BD41" i="46"/>
  <c r="AY41" i="46"/>
  <c r="AT41" i="46"/>
  <c r="AO41" i="46"/>
  <c r="AJ41" i="46"/>
  <c r="AE41" i="46"/>
  <c r="Z41" i="46"/>
  <c r="U41" i="46"/>
  <c r="P41" i="46"/>
  <c r="B41" i="46"/>
  <c r="BI40" i="46"/>
  <c r="BD40" i="46"/>
  <c r="AY40" i="46"/>
  <c r="AT40" i="46"/>
  <c r="AO40" i="46"/>
  <c r="AJ40" i="46"/>
  <c r="AE40" i="46"/>
  <c r="Z40" i="46"/>
  <c r="U40" i="46"/>
  <c r="P40" i="46"/>
  <c r="B40" i="46"/>
  <c r="BI39" i="46"/>
  <c r="BD39" i="46"/>
  <c r="AY39" i="46"/>
  <c r="AT39" i="46"/>
  <c r="AO39" i="46"/>
  <c r="AJ39" i="46"/>
  <c r="AE39" i="46"/>
  <c r="Z39" i="46"/>
  <c r="U39" i="46"/>
  <c r="P39" i="46"/>
  <c r="B39" i="46"/>
  <c r="BI38" i="46"/>
  <c r="BD38" i="46"/>
  <c r="AY38" i="46"/>
  <c r="AT38" i="46"/>
  <c r="AO38" i="46"/>
  <c r="AJ38" i="46"/>
  <c r="AE38" i="46"/>
  <c r="Z38" i="46"/>
  <c r="U38" i="46"/>
  <c r="P38" i="46"/>
  <c r="B38" i="46"/>
  <c r="BI37" i="46"/>
  <c r="BD37" i="46"/>
  <c r="AY37" i="46"/>
  <c r="AT37" i="46"/>
  <c r="AO37" i="46"/>
  <c r="AJ37" i="46"/>
  <c r="AE37" i="46"/>
  <c r="Z37" i="46"/>
  <c r="U37" i="46"/>
  <c r="P37" i="46"/>
  <c r="B37" i="46"/>
  <c r="BI36" i="46"/>
  <c r="BD36" i="46"/>
  <c r="AY36" i="46"/>
  <c r="AT36" i="46"/>
  <c r="AO36" i="46"/>
  <c r="AJ36" i="46"/>
  <c r="AE36" i="46"/>
  <c r="Z36" i="46"/>
  <c r="U36" i="46"/>
  <c r="P36" i="46"/>
  <c r="B36" i="46"/>
  <c r="BI35" i="46"/>
  <c r="BD35" i="46"/>
  <c r="AY35" i="46"/>
  <c r="AT35" i="46"/>
  <c r="AO35" i="46"/>
  <c r="AJ35" i="46"/>
  <c r="AE35" i="46"/>
  <c r="Z35" i="46"/>
  <c r="U35" i="46"/>
  <c r="P35" i="46"/>
  <c r="B35" i="46"/>
  <c r="BI34" i="46"/>
  <c r="BD34" i="46"/>
  <c r="AY34" i="46"/>
  <c r="AT34" i="46"/>
  <c r="AO34" i="46"/>
  <c r="AJ34" i="46"/>
  <c r="AE34" i="46"/>
  <c r="Z34" i="46"/>
  <c r="U34" i="46"/>
  <c r="P34" i="46"/>
  <c r="B34" i="46"/>
  <c r="BI33" i="46"/>
  <c r="BD33" i="46"/>
  <c r="AY33" i="46"/>
  <c r="AT33" i="46"/>
  <c r="AO33" i="46"/>
  <c r="AJ33" i="46"/>
  <c r="AE33" i="46"/>
  <c r="Z33" i="46"/>
  <c r="U33" i="46"/>
  <c r="P33" i="46"/>
  <c r="B33" i="46"/>
  <c r="BI32" i="46"/>
  <c r="BD32" i="46"/>
  <c r="AY32" i="46"/>
  <c r="AT32" i="46"/>
  <c r="AO32" i="46"/>
  <c r="AJ32" i="46"/>
  <c r="AE32" i="46"/>
  <c r="Z32" i="46"/>
  <c r="U32" i="46"/>
  <c r="P32" i="46"/>
  <c r="B32" i="46"/>
  <c r="BI31" i="46"/>
  <c r="BD31" i="46"/>
  <c r="AY31" i="46"/>
  <c r="AT31" i="46"/>
  <c r="AO31" i="46"/>
  <c r="AJ31" i="46"/>
  <c r="AE31" i="46"/>
  <c r="Z31" i="46"/>
  <c r="U31" i="46"/>
  <c r="P31" i="46"/>
  <c r="B31" i="46"/>
  <c r="BI30" i="46"/>
  <c r="BD30" i="46"/>
  <c r="AY30" i="46"/>
  <c r="AT30" i="46"/>
  <c r="AO30" i="46"/>
  <c r="AJ30" i="46"/>
  <c r="AE30" i="46"/>
  <c r="Z30" i="46"/>
  <c r="U30" i="46"/>
  <c r="P30" i="46"/>
  <c r="B30" i="46"/>
  <c r="BI29" i="46"/>
  <c r="BD29" i="46"/>
  <c r="AY29" i="46"/>
  <c r="AT29" i="46"/>
  <c r="AO29" i="46"/>
  <c r="AJ29" i="46"/>
  <c r="AE29" i="46"/>
  <c r="Z29" i="46"/>
  <c r="U29" i="46"/>
  <c r="P29" i="46"/>
  <c r="B29" i="46"/>
  <c r="BI28" i="46"/>
  <c r="BD28" i="46"/>
  <c r="AY28" i="46"/>
  <c r="AT28" i="46"/>
  <c r="AO28" i="46"/>
  <c r="AJ28" i="46"/>
  <c r="AE28" i="46"/>
  <c r="Z28" i="46"/>
  <c r="U28" i="46"/>
  <c r="P28" i="46"/>
  <c r="B28" i="46"/>
  <c r="BI27" i="46"/>
  <c r="BD27" i="46"/>
  <c r="AY27" i="46"/>
  <c r="AT27" i="46"/>
  <c r="AO27" i="46"/>
  <c r="AJ27" i="46"/>
  <c r="AE27" i="46"/>
  <c r="Z27" i="46"/>
  <c r="U27" i="46"/>
  <c r="P27" i="46"/>
  <c r="B27" i="46"/>
  <c r="BI26" i="46"/>
  <c r="BD26" i="46"/>
  <c r="AY26" i="46"/>
  <c r="AT26" i="46"/>
  <c r="AO26" i="46"/>
  <c r="AJ26" i="46"/>
  <c r="AE26" i="46"/>
  <c r="Z26" i="46"/>
  <c r="U26" i="46"/>
  <c r="P26" i="46"/>
  <c r="B26" i="46"/>
  <c r="BI25" i="46"/>
  <c r="BD25" i="46"/>
  <c r="AY25" i="46"/>
  <c r="AT25" i="46"/>
  <c r="AO25" i="46"/>
  <c r="AJ25" i="46"/>
  <c r="AE25" i="46"/>
  <c r="Z25" i="46"/>
  <c r="U25" i="46"/>
  <c r="P25" i="46"/>
  <c r="B25" i="46"/>
  <c r="BI24" i="46"/>
  <c r="BD24" i="46"/>
  <c r="AY24" i="46"/>
  <c r="AT24" i="46"/>
  <c r="AO24" i="46"/>
  <c r="AJ24" i="46"/>
  <c r="AE24" i="46"/>
  <c r="Z24" i="46"/>
  <c r="U24" i="46"/>
  <c r="P24" i="46"/>
  <c r="B24" i="46"/>
  <c r="BI23" i="46"/>
  <c r="BD23" i="46"/>
  <c r="AY23" i="46"/>
  <c r="AT23" i="46"/>
  <c r="AO23" i="46"/>
  <c r="AJ23" i="46"/>
  <c r="AE23" i="46"/>
  <c r="Z23" i="46"/>
  <c r="U23" i="46"/>
  <c r="P23" i="46"/>
  <c r="B23" i="46"/>
  <c r="BI22" i="46"/>
  <c r="BD22" i="46"/>
  <c r="AY22" i="46"/>
  <c r="AT22" i="46"/>
  <c r="AO22" i="46"/>
  <c r="AJ22" i="46"/>
  <c r="AE22" i="46"/>
  <c r="Z22" i="46"/>
  <c r="U22" i="46"/>
  <c r="P22" i="46"/>
  <c r="B22" i="46"/>
  <c r="BI21" i="46"/>
  <c r="BD21" i="46"/>
  <c r="AY21" i="46"/>
  <c r="AT21" i="46"/>
  <c r="AO21" i="46"/>
  <c r="AJ21" i="46"/>
  <c r="AE21" i="46"/>
  <c r="Z21" i="46"/>
  <c r="U21" i="46"/>
  <c r="P21" i="46"/>
  <c r="B21" i="46"/>
  <c r="BI20" i="46"/>
  <c r="BD20" i="46"/>
  <c r="AY20" i="46"/>
  <c r="AT20" i="46"/>
  <c r="AO20" i="46"/>
  <c r="AJ20" i="46"/>
  <c r="AE20" i="46"/>
  <c r="Z20" i="46"/>
  <c r="U20" i="46"/>
  <c r="P20" i="46"/>
  <c r="B20" i="46"/>
  <c r="BI19" i="46"/>
  <c r="BD19" i="46"/>
  <c r="AY19" i="46"/>
  <c r="AT19" i="46"/>
  <c r="AO19" i="46"/>
  <c r="AJ19" i="46"/>
  <c r="AE19" i="46"/>
  <c r="Z19" i="46"/>
  <c r="U19" i="46"/>
  <c r="P19" i="46"/>
  <c r="B19" i="46"/>
  <c r="BI18" i="46"/>
  <c r="BD18" i="46"/>
  <c r="AY18" i="46"/>
  <c r="AT18" i="46"/>
  <c r="AO18" i="46"/>
  <c r="AJ18" i="46"/>
  <c r="AE18" i="46"/>
  <c r="Z18" i="46"/>
  <c r="U18" i="46"/>
  <c r="P18" i="46"/>
  <c r="B18" i="46"/>
  <c r="BI15" i="46"/>
  <c r="BD15" i="46"/>
  <c r="AY15" i="46"/>
  <c r="AT15" i="46"/>
  <c r="AO15" i="46"/>
  <c r="AJ15" i="46"/>
  <c r="AE15" i="46"/>
  <c r="Z15" i="46"/>
  <c r="U15" i="46"/>
  <c r="P15" i="46"/>
  <c r="B15" i="46"/>
  <c r="BI12" i="46"/>
  <c r="BD12" i="46"/>
  <c r="AY12" i="46"/>
  <c r="AT12" i="46"/>
  <c r="AO12" i="46"/>
  <c r="AJ12" i="46"/>
  <c r="AE12" i="46"/>
  <c r="Z12" i="46"/>
  <c r="U12" i="46"/>
  <c r="P12" i="46"/>
  <c r="B12" i="46"/>
  <c r="BI2" i="46"/>
  <c r="BD2" i="46"/>
  <c r="AY2" i="46"/>
  <c r="AT2" i="46"/>
  <c r="AO2" i="46"/>
  <c r="AJ2" i="46"/>
  <c r="AE2" i="46"/>
  <c r="Z2" i="46"/>
  <c r="U2" i="46"/>
  <c r="P2" i="46"/>
  <c r="B2" i="46"/>
  <c r="BI122" i="46"/>
  <c r="BD122" i="46"/>
  <c r="AY122" i="46"/>
  <c r="AT122" i="46"/>
  <c r="AO122" i="46"/>
  <c r="AJ122" i="46"/>
  <c r="AE122" i="46"/>
  <c r="Z122" i="46"/>
  <c r="U122" i="46"/>
  <c r="P122" i="46"/>
  <c r="B122" i="46"/>
  <c r="BI8" i="46"/>
  <c r="BD8" i="46"/>
  <c r="AY8" i="46"/>
  <c r="AT8" i="46"/>
  <c r="AO8" i="46"/>
  <c r="AJ8" i="46"/>
  <c r="AE8" i="46"/>
  <c r="Z8" i="46"/>
  <c r="U8" i="46"/>
  <c r="P8" i="46"/>
  <c r="B8" i="46"/>
  <c r="BI11" i="46"/>
  <c r="BD11" i="46"/>
  <c r="AY11" i="46"/>
  <c r="AT11" i="46"/>
  <c r="AO11" i="46"/>
  <c r="AJ11" i="46"/>
  <c r="AE11" i="46"/>
  <c r="Z11" i="46"/>
  <c r="U11" i="46"/>
  <c r="P11" i="46"/>
  <c r="B11" i="46"/>
  <c r="BI16" i="46"/>
  <c r="BD16" i="46"/>
  <c r="AY16" i="46"/>
  <c r="AT16" i="46"/>
  <c r="AO16" i="46"/>
  <c r="AJ16" i="46"/>
  <c r="AE16" i="46"/>
  <c r="Z16" i="46"/>
  <c r="U16" i="46"/>
  <c r="P16" i="46"/>
  <c r="B16" i="46"/>
  <c r="BI3" i="46"/>
  <c r="BD3" i="46"/>
  <c r="AY3" i="46"/>
  <c r="AT3" i="46"/>
  <c r="AO3" i="46"/>
  <c r="AJ3" i="46"/>
  <c r="AE3" i="46"/>
  <c r="Z3" i="46"/>
  <c r="U3" i="46"/>
  <c r="P3" i="46"/>
  <c r="B3" i="46"/>
  <c r="BI4" i="46"/>
  <c r="BD4" i="46"/>
  <c r="AY4" i="46"/>
  <c r="AT4" i="46"/>
  <c r="AO4" i="46"/>
  <c r="AJ4" i="46"/>
  <c r="AE4" i="46"/>
  <c r="Z4" i="46"/>
  <c r="U4" i="46"/>
  <c r="P4" i="46"/>
  <c r="B4" i="46"/>
  <c r="BI9" i="46"/>
  <c r="BD9" i="46"/>
  <c r="AY9" i="46"/>
  <c r="AT9" i="46"/>
  <c r="AO9" i="46"/>
  <c r="AJ9" i="46"/>
  <c r="AE9" i="46"/>
  <c r="Z9" i="46"/>
  <c r="U9" i="46"/>
  <c r="P9" i="46"/>
  <c r="B9" i="46"/>
  <c r="BI6" i="46"/>
  <c r="BD6" i="46"/>
  <c r="AY6" i="46"/>
  <c r="AT6" i="46"/>
  <c r="AO6" i="46"/>
  <c r="AJ6" i="46"/>
  <c r="AE6" i="46"/>
  <c r="Z6" i="46"/>
  <c r="U6" i="46"/>
  <c r="P6" i="46"/>
  <c r="B6" i="46"/>
  <c r="BI10" i="46"/>
  <c r="BD10" i="46"/>
  <c r="AY10" i="46"/>
  <c r="AT10" i="46"/>
  <c r="AO10" i="46"/>
  <c r="AJ10" i="46"/>
  <c r="AE10" i="46"/>
  <c r="Z10" i="46"/>
  <c r="U10" i="46"/>
  <c r="P10" i="46"/>
  <c r="B10" i="46"/>
  <c r="BI7" i="46"/>
  <c r="BD7" i="46"/>
  <c r="AY7" i="46"/>
  <c r="AT7" i="46"/>
  <c r="AO7" i="46"/>
  <c r="AJ7" i="46"/>
  <c r="AE7" i="46"/>
  <c r="Z7" i="46"/>
  <c r="U7" i="46"/>
  <c r="P7" i="46"/>
  <c r="B7" i="46"/>
  <c r="BI13" i="46"/>
  <c r="BD13" i="46"/>
  <c r="AY13" i="46"/>
  <c r="AT13" i="46"/>
  <c r="AO13" i="46"/>
  <c r="AJ13" i="46"/>
  <c r="AE13" i="46"/>
  <c r="Z13" i="46"/>
  <c r="U13" i="46"/>
  <c r="P13" i="46"/>
  <c r="B13" i="46"/>
  <c r="BI17" i="46"/>
  <c r="BD17" i="46"/>
  <c r="AY17" i="46"/>
  <c r="AT17" i="46"/>
  <c r="AO17" i="46"/>
  <c r="AJ17" i="46"/>
  <c r="AE17" i="46"/>
  <c r="Z17" i="46"/>
  <c r="U17" i="46"/>
  <c r="P17" i="46"/>
  <c r="B17" i="46"/>
  <c r="BI5" i="46"/>
  <c r="BD5" i="46"/>
  <c r="AY5" i="46"/>
  <c r="AT5" i="46"/>
  <c r="AO5" i="46"/>
  <c r="AJ5" i="46"/>
  <c r="AE5" i="46"/>
  <c r="Z5" i="46"/>
  <c r="U5" i="46"/>
  <c r="P5" i="46"/>
  <c r="B5" i="46"/>
  <c r="BI14" i="46"/>
  <c r="BD14" i="46"/>
  <c r="AY14" i="46"/>
  <c r="AT14" i="46"/>
  <c r="AO14" i="46"/>
  <c r="AJ14" i="46"/>
  <c r="AE14" i="46"/>
  <c r="Z14" i="46"/>
  <c r="U14" i="46"/>
  <c r="P14" i="46"/>
  <c r="B14" i="46"/>
  <c r="C1" i="46"/>
  <c r="AX125" i="45"/>
  <c r="AT125" i="45"/>
  <c r="AP125" i="45"/>
  <c r="AL125" i="45"/>
  <c r="AH125" i="45"/>
  <c r="AD125" i="45"/>
  <c r="Z125" i="45"/>
  <c r="V125" i="45"/>
  <c r="R125" i="45"/>
  <c r="N125" i="45"/>
  <c r="G125" i="45"/>
  <c r="AY124" i="45"/>
  <c r="AU124" i="45"/>
  <c r="AQ124" i="45"/>
  <c r="AM124" i="45"/>
  <c r="AI124" i="45"/>
  <c r="AE124" i="45"/>
  <c r="AA124" i="45"/>
  <c r="W124" i="45"/>
  <c r="S124" i="45"/>
  <c r="O124" i="45"/>
  <c r="B124" i="45"/>
  <c r="AY123" i="45"/>
  <c r="AU123" i="45"/>
  <c r="AQ123" i="45"/>
  <c r="AM123" i="45"/>
  <c r="AI123" i="45"/>
  <c r="AE123" i="45"/>
  <c r="AA123" i="45"/>
  <c r="W123" i="45"/>
  <c r="S123" i="45"/>
  <c r="O123" i="45"/>
  <c r="B123" i="45"/>
  <c r="AY122" i="45"/>
  <c r="AU122" i="45"/>
  <c r="AQ122" i="45"/>
  <c r="AM122" i="45"/>
  <c r="AI122" i="45"/>
  <c r="AE122" i="45"/>
  <c r="AA122" i="45"/>
  <c r="W122" i="45"/>
  <c r="S122" i="45"/>
  <c r="O122" i="45"/>
  <c r="B122" i="45"/>
  <c r="AY121" i="45"/>
  <c r="AU121" i="45"/>
  <c r="AQ121" i="45"/>
  <c r="AM121" i="45"/>
  <c r="AI121" i="45"/>
  <c r="AE121" i="45"/>
  <c r="AA121" i="45"/>
  <c r="W121" i="45"/>
  <c r="S121" i="45"/>
  <c r="O121" i="45"/>
  <c r="B121" i="45"/>
  <c r="AY120" i="45"/>
  <c r="AU120" i="45"/>
  <c r="AQ120" i="45"/>
  <c r="AM120" i="45"/>
  <c r="AI120" i="45"/>
  <c r="AE120" i="45"/>
  <c r="AA120" i="45"/>
  <c r="W120" i="45"/>
  <c r="S120" i="45"/>
  <c r="O120" i="45"/>
  <c r="B120" i="45"/>
  <c r="AY119" i="45"/>
  <c r="AU119" i="45"/>
  <c r="AQ119" i="45"/>
  <c r="AM119" i="45"/>
  <c r="AI119" i="45"/>
  <c r="AE119" i="45"/>
  <c r="AA119" i="45"/>
  <c r="W119" i="45"/>
  <c r="S119" i="45"/>
  <c r="O119" i="45"/>
  <c r="B119" i="45"/>
  <c r="AY118" i="45"/>
  <c r="AU118" i="45"/>
  <c r="AQ118" i="45"/>
  <c r="AM118" i="45"/>
  <c r="AI118" i="45"/>
  <c r="AE118" i="45"/>
  <c r="AA118" i="45"/>
  <c r="W118" i="45"/>
  <c r="S118" i="45"/>
  <c r="O118" i="45"/>
  <c r="B118" i="45"/>
  <c r="AY117" i="45"/>
  <c r="AU117" i="45"/>
  <c r="AQ117" i="45"/>
  <c r="AM117" i="45"/>
  <c r="AI117" i="45"/>
  <c r="AE117" i="45"/>
  <c r="AA117" i="45"/>
  <c r="W117" i="45"/>
  <c r="S117" i="45"/>
  <c r="O117" i="45"/>
  <c r="B117" i="45"/>
  <c r="AY116" i="45"/>
  <c r="AU116" i="45"/>
  <c r="AQ116" i="45"/>
  <c r="AM116" i="45"/>
  <c r="AI116" i="45"/>
  <c r="AE116" i="45"/>
  <c r="AA116" i="45"/>
  <c r="W116" i="45"/>
  <c r="S116" i="45"/>
  <c r="O116" i="45"/>
  <c r="B116" i="45"/>
  <c r="AY115" i="45"/>
  <c r="AU115" i="45"/>
  <c r="AQ115" i="45"/>
  <c r="AM115" i="45"/>
  <c r="AI115" i="45"/>
  <c r="AE115" i="45"/>
  <c r="AA115" i="45"/>
  <c r="W115" i="45"/>
  <c r="S115" i="45"/>
  <c r="O115" i="45"/>
  <c r="B115" i="45"/>
  <c r="AY114" i="45"/>
  <c r="AU114" i="45"/>
  <c r="AQ114" i="45"/>
  <c r="AM114" i="45"/>
  <c r="AI114" i="45"/>
  <c r="AE114" i="45"/>
  <c r="AA114" i="45"/>
  <c r="W114" i="45"/>
  <c r="S114" i="45"/>
  <c r="O114" i="45"/>
  <c r="B114" i="45"/>
  <c r="AY113" i="45"/>
  <c r="AU113" i="45"/>
  <c r="AQ113" i="45"/>
  <c r="AM113" i="45"/>
  <c r="AI113" i="45"/>
  <c r="AE113" i="45"/>
  <c r="AA113" i="45"/>
  <c r="W113" i="45"/>
  <c r="S113" i="45"/>
  <c r="O113" i="45"/>
  <c r="B113" i="45"/>
  <c r="AY112" i="45"/>
  <c r="AU112" i="45"/>
  <c r="AQ112" i="45"/>
  <c r="AM112" i="45"/>
  <c r="AI112" i="45"/>
  <c r="AE112" i="45"/>
  <c r="AA112" i="45"/>
  <c r="W112" i="45"/>
  <c r="S112" i="45"/>
  <c r="O112" i="45"/>
  <c r="B112" i="45"/>
  <c r="AY111" i="45"/>
  <c r="AU111" i="45"/>
  <c r="AQ111" i="45"/>
  <c r="AM111" i="45"/>
  <c r="AI111" i="45"/>
  <c r="AE111" i="45"/>
  <c r="AA111" i="45"/>
  <c r="W111" i="45"/>
  <c r="S111" i="45"/>
  <c r="O111" i="45"/>
  <c r="B111" i="45"/>
  <c r="AY110" i="45"/>
  <c r="AU110" i="45"/>
  <c r="AQ110" i="45"/>
  <c r="AM110" i="45"/>
  <c r="AI110" i="45"/>
  <c r="AE110" i="45"/>
  <c r="AA110" i="45"/>
  <c r="W110" i="45"/>
  <c r="S110" i="45"/>
  <c r="O110" i="45"/>
  <c r="B110" i="45"/>
  <c r="AY109" i="45"/>
  <c r="AU109" i="45"/>
  <c r="AQ109" i="45"/>
  <c r="AM109" i="45"/>
  <c r="AI109" i="45"/>
  <c r="AE109" i="45"/>
  <c r="AA109" i="45"/>
  <c r="W109" i="45"/>
  <c r="S109" i="45"/>
  <c r="O109" i="45"/>
  <c r="B109" i="45"/>
  <c r="AY108" i="45"/>
  <c r="AU108" i="45"/>
  <c r="AQ108" i="45"/>
  <c r="AM108" i="45"/>
  <c r="AI108" i="45"/>
  <c r="AE108" i="45"/>
  <c r="AA108" i="45"/>
  <c r="W108" i="45"/>
  <c r="S108" i="45"/>
  <c r="O108" i="45"/>
  <c r="B108" i="45"/>
  <c r="AY107" i="45"/>
  <c r="AU107" i="45"/>
  <c r="AQ107" i="45"/>
  <c r="AM107" i="45"/>
  <c r="AI107" i="45"/>
  <c r="AE107" i="45"/>
  <c r="AA107" i="45"/>
  <c r="W107" i="45"/>
  <c r="S107" i="45"/>
  <c r="O107" i="45"/>
  <c r="B107" i="45"/>
  <c r="AY106" i="45"/>
  <c r="AU106" i="45"/>
  <c r="AQ106" i="45"/>
  <c r="AM106" i="45"/>
  <c r="AI106" i="45"/>
  <c r="AE106" i="45"/>
  <c r="AA106" i="45"/>
  <c r="W106" i="45"/>
  <c r="S106" i="45"/>
  <c r="O106" i="45"/>
  <c r="B106" i="45"/>
  <c r="AY105" i="45"/>
  <c r="AU105" i="45"/>
  <c r="AQ105" i="45"/>
  <c r="AM105" i="45"/>
  <c r="AI105" i="45"/>
  <c r="AE105" i="45"/>
  <c r="AA105" i="45"/>
  <c r="W105" i="45"/>
  <c r="S105" i="45"/>
  <c r="O105" i="45"/>
  <c r="B105" i="45"/>
  <c r="AY104" i="45"/>
  <c r="AU104" i="45"/>
  <c r="AQ104" i="45"/>
  <c r="AM104" i="45"/>
  <c r="AI104" i="45"/>
  <c r="AE104" i="45"/>
  <c r="AA104" i="45"/>
  <c r="W104" i="45"/>
  <c r="S104" i="45"/>
  <c r="O104" i="45"/>
  <c r="B104" i="45"/>
  <c r="AY103" i="45"/>
  <c r="AU103" i="45"/>
  <c r="AQ103" i="45"/>
  <c r="AM103" i="45"/>
  <c r="AI103" i="45"/>
  <c r="AE103" i="45"/>
  <c r="AA103" i="45"/>
  <c r="W103" i="45"/>
  <c r="S103" i="45"/>
  <c r="O103" i="45"/>
  <c r="B103" i="45"/>
  <c r="AY102" i="45"/>
  <c r="AU102" i="45"/>
  <c r="AQ102" i="45"/>
  <c r="AM102" i="45"/>
  <c r="AI102" i="45"/>
  <c r="AE102" i="45"/>
  <c r="AA102" i="45"/>
  <c r="W102" i="45"/>
  <c r="S102" i="45"/>
  <c r="O102" i="45"/>
  <c r="B102" i="45"/>
  <c r="AY101" i="45"/>
  <c r="AU101" i="45"/>
  <c r="AQ101" i="45"/>
  <c r="AM101" i="45"/>
  <c r="AI101" i="45"/>
  <c r="AE101" i="45"/>
  <c r="AA101" i="45"/>
  <c r="W101" i="45"/>
  <c r="S101" i="45"/>
  <c r="O101" i="45"/>
  <c r="B101" i="45"/>
  <c r="AY100" i="45"/>
  <c r="AU100" i="45"/>
  <c r="AQ100" i="45"/>
  <c r="AM100" i="45"/>
  <c r="AI100" i="45"/>
  <c r="AE100" i="45"/>
  <c r="AA100" i="45"/>
  <c r="W100" i="45"/>
  <c r="S100" i="45"/>
  <c r="O100" i="45"/>
  <c r="B100" i="45"/>
  <c r="AY99" i="45"/>
  <c r="AU99" i="45"/>
  <c r="AQ99" i="45"/>
  <c r="AM99" i="45"/>
  <c r="AI99" i="45"/>
  <c r="AE99" i="45"/>
  <c r="AA99" i="45"/>
  <c r="W99" i="45"/>
  <c r="S99" i="45"/>
  <c r="O99" i="45"/>
  <c r="B99" i="45"/>
  <c r="AY98" i="45"/>
  <c r="AU98" i="45"/>
  <c r="AQ98" i="45"/>
  <c r="AM98" i="45"/>
  <c r="AI98" i="45"/>
  <c r="AE98" i="45"/>
  <c r="AA98" i="45"/>
  <c r="W98" i="45"/>
  <c r="S98" i="45"/>
  <c r="O98" i="45"/>
  <c r="B98" i="45"/>
  <c r="AY97" i="45"/>
  <c r="AU97" i="45"/>
  <c r="AQ97" i="45"/>
  <c r="AM97" i="45"/>
  <c r="AI97" i="45"/>
  <c r="AE97" i="45"/>
  <c r="AA97" i="45"/>
  <c r="W97" i="45"/>
  <c r="S97" i="45"/>
  <c r="O97" i="45"/>
  <c r="B97" i="45"/>
  <c r="AY96" i="45"/>
  <c r="AU96" i="45"/>
  <c r="AQ96" i="45"/>
  <c r="AM96" i="45"/>
  <c r="AI96" i="45"/>
  <c r="AE96" i="45"/>
  <c r="AA96" i="45"/>
  <c r="W96" i="45"/>
  <c r="S96" i="45"/>
  <c r="O96" i="45"/>
  <c r="B96" i="45"/>
  <c r="AY95" i="45"/>
  <c r="AU95" i="45"/>
  <c r="AQ95" i="45"/>
  <c r="AM95" i="45"/>
  <c r="AI95" i="45"/>
  <c r="AE95" i="45"/>
  <c r="AA95" i="45"/>
  <c r="W95" i="45"/>
  <c r="S95" i="45"/>
  <c r="O95" i="45"/>
  <c r="B95" i="45"/>
  <c r="AY94" i="45"/>
  <c r="AU94" i="45"/>
  <c r="AQ94" i="45"/>
  <c r="AM94" i="45"/>
  <c r="AI94" i="45"/>
  <c r="AE94" i="45"/>
  <c r="AA94" i="45"/>
  <c r="W94" i="45"/>
  <c r="S94" i="45"/>
  <c r="O94" i="45"/>
  <c r="B94" i="45"/>
  <c r="AY93" i="45"/>
  <c r="AU93" i="45"/>
  <c r="AQ93" i="45"/>
  <c r="AM93" i="45"/>
  <c r="AI93" i="45"/>
  <c r="AE93" i="45"/>
  <c r="AA93" i="45"/>
  <c r="W93" i="45"/>
  <c r="S93" i="45"/>
  <c r="O93" i="45"/>
  <c r="B93" i="45"/>
  <c r="AY92" i="45"/>
  <c r="AU92" i="45"/>
  <c r="AQ92" i="45"/>
  <c r="AM92" i="45"/>
  <c r="AI92" i="45"/>
  <c r="AE92" i="45"/>
  <c r="AA92" i="45"/>
  <c r="W92" i="45"/>
  <c r="S92" i="45"/>
  <c r="O92" i="45"/>
  <c r="B92" i="45"/>
  <c r="AY91" i="45"/>
  <c r="AU91" i="45"/>
  <c r="AQ91" i="45"/>
  <c r="AM91" i="45"/>
  <c r="AI91" i="45"/>
  <c r="AE91" i="45"/>
  <c r="AA91" i="45"/>
  <c r="W91" i="45"/>
  <c r="S91" i="45"/>
  <c r="O91" i="45"/>
  <c r="B91" i="45"/>
  <c r="AY90" i="45"/>
  <c r="AU90" i="45"/>
  <c r="AQ90" i="45"/>
  <c r="AM90" i="45"/>
  <c r="AI90" i="45"/>
  <c r="AE90" i="45"/>
  <c r="AA90" i="45"/>
  <c r="W90" i="45"/>
  <c r="S90" i="45"/>
  <c r="O90" i="45"/>
  <c r="B90" i="45"/>
  <c r="AY89" i="45"/>
  <c r="AU89" i="45"/>
  <c r="AQ89" i="45"/>
  <c r="AM89" i="45"/>
  <c r="AI89" i="45"/>
  <c r="AE89" i="45"/>
  <c r="AA89" i="45"/>
  <c r="W89" i="45"/>
  <c r="S89" i="45"/>
  <c r="O89" i="45"/>
  <c r="B89" i="45"/>
  <c r="AY88" i="45"/>
  <c r="AU88" i="45"/>
  <c r="AQ88" i="45"/>
  <c r="AM88" i="45"/>
  <c r="AI88" i="45"/>
  <c r="AE88" i="45"/>
  <c r="AA88" i="45"/>
  <c r="W88" i="45"/>
  <c r="S88" i="45"/>
  <c r="O88" i="45"/>
  <c r="B88" i="45"/>
  <c r="AY87" i="45"/>
  <c r="AU87" i="45"/>
  <c r="AQ87" i="45"/>
  <c r="AM87" i="45"/>
  <c r="AI87" i="45"/>
  <c r="AE87" i="45"/>
  <c r="AA87" i="45"/>
  <c r="W87" i="45"/>
  <c r="S87" i="45"/>
  <c r="O87" i="45"/>
  <c r="B87" i="45"/>
  <c r="AY86" i="45"/>
  <c r="AU86" i="45"/>
  <c r="AQ86" i="45"/>
  <c r="AM86" i="45"/>
  <c r="AI86" i="45"/>
  <c r="AE86" i="45"/>
  <c r="AA86" i="45"/>
  <c r="W86" i="45"/>
  <c r="S86" i="45"/>
  <c r="O86" i="45"/>
  <c r="B86" i="45"/>
  <c r="AY85" i="45"/>
  <c r="AU85" i="45"/>
  <c r="AQ85" i="45"/>
  <c r="AM85" i="45"/>
  <c r="AI85" i="45"/>
  <c r="AE85" i="45"/>
  <c r="AA85" i="45"/>
  <c r="W85" i="45"/>
  <c r="S85" i="45"/>
  <c r="O85" i="45"/>
  <c r="B85" i="45"/>
  <c r="AY84" i="45"/>
  <c r="AU84" i="45"/>
  <c r="AQ84" i="45"/>
  <c r="AM84" i="45"/>
  <c r="AI84" i="45"/>
  <c r="AE84" i="45"/>
  <c r="AA84" i="45"/>
  <c r="W84" i="45"/>
  <c r="S84" i="45"/>
  <c r="O84" i="45"/>
  <c r="B84" i="45"/>
  <c r="BB83" i="45"/>
  <c r="BC83" i="45" s="1"/>
  <c r="AY83" i="45"/>
  <c r="AU83" i="45"/>
  <c r="AQ83" i="45"/>
  <c r="AM83" i="45"/>
  <c r="AI83" i="45"/>
  <c r="AE83" i="45"/>
  <c r="AA83" i="45"/>
  <c r="W83" i="45"/>
  <c r="S83" i="45"/>
  <c r="O83" i="45"/>
  <c r="B83" i="45"/>
  <c r="AY82" i="45"/>
  <c r="AU82" i="45"/>
  <c r="AQ82" i="45"/>
  <c r="AM82" i="45"/>
  <c r="AI82" i="45"/>
  <c r="AE82" i="45"/>
  <c r="AA82" i="45"/>
  <c r="W82" i="45"/>
  <c r="S82" i="45"/>
  <c r="O82" i="45"/>
  <c r="B82" i="45"/>
  <c r="AY81" i="45"/>
  <c r="AU81" i="45"/>
  <c r="AQ81" i="45"/>
  <c r="AM81" i="45"/>
  <c r="AI81" i="45"/>
  <c r="AE81" i="45"/>
  <c r="AA81" i="45"/>
  <c r="W81" i="45"/>
  <c r="S81" i="45"/>
  <c r="O81" i="45"/>
  <c r="B81" i="45"/>
  <c r="AY80" i="45"/>
  <c r="AU80" i="45"/>
  <c r="AQ80" i="45"/>
  <c r="AM80" i="45"/>
  <c r="AI80" i="45"/>
  <c r="AE80" i="45"/>
  <c r="AA80" i="45"/>
  <c r="W80" i="45"/>
  <c r="S80" i="45"/>
  <c r="O80" i="45"/>
  <c r="B80" i="45"/>
  <c r="AY79" i="45"/>
  <c r="AU79" i="45"/>
  <c r="AQ79" i="45"/>
  <c r="AM79" i="45"/>
  <c r="AI79" i="45"/>
  <c r="AE79" i="45"/>
  <c r="AA79" i="45"/>
  <c r="W79" i="45"/>
  <c r="S79" i="45"/>
  <c r="O79" i="45"/>
  <c r="B79" i="45"/>
  <c r="AY78" i="45"/>
  <c r="AU78" i="45"/>
  <c r="AQ78" i="45"/>
  <c r="AM78" i="45"/>
  <c r="AI78" i="45"/>
  <c r="AE78" i="45"/>
  <c r="AA78" i="45"/>
  <c r="W78" i="45"/>
  <c r="S78" i="45"/>
  <c r="O78" i="45"/>
  <c r="B78" i="45"/>
  <c r="AY77" i="45"/>
  <c r="AU77" i="45"/>
  <c r="AQ77" i="45"/>
  <c r="AM77" i="45"/>
  <c r="AI77" i="45"/>
  <c r="AE77" i="45"/>
  <c r="AA77" i="45"/>
  <c r="W77" i="45"/>
  <c r="S77" i="45"/>
  <c r="O77" i="45"/>
  <c r="B77" i="45"/>
  <c r="AY76" i="45"/>
  <c r="AU76" i="45"/>
  <c r="AQ76" i="45"/>
  <c r="AM76" i="45"/>
  <c r="AI76" i="45"/>
  <c r="AE76" i="45"/>
  <c r="AA76" i="45"/>
  <c r="W76" i="45"/>
  <c r="S76" i="45"/>
  <c r="O76" i="45"/>
  <c r="B76" i="45"/>
  <c r="AY75" i="45"/>
  <c r="AU75" i="45"/>
  <c r="AQ75" i="45"/>
  <c r="AM75" i="45"/>
  <c r="AI75" i="45"/>
  <c r="AE75" i="45"/>
  <c r="AA75" i="45"/>
  <c r="W75" i="45"/>
  <c r="S75" i="45"/>
  <c r="O75" i="45"/>
  <c r="B75" i="45"/>
  <c r="AY74" i="45"/>
  <c r="AU74" i="45"/>
  <c r="AQ74" i="45"/>
  <c r="AM74" i="45"/>
  <c r="AI74" i="45"/>
  <c r="AE74" i="45"/>
  <c r="AA74" i="45"/>
  <c r="W74" i="45"/>
  <c r="S74" i="45"/>
  <c r="O74" i="45"/>
  <c r="B74" i="45"/>
  <c r="BB73" i="45"/>
  <c r="BC73" i="45" s="1"/>
  <c r="AY73" i="45"/>
  <c r="AU73" i="45"/>
  <c r="AQ73" i="45"/>
  <c r="AM73" i="45"/>
  <c r="AI73" i="45"/>
  <c r="AE73" i="45"/>
  <c r="AA73" i="45"/>
  <c r="W73" i="45"/>
  <c r="S73" i="45"/>
  <c r="O73" i="45"/>
  <c r="B73" i="45"/>
  <c r="AY72" i="45"/>
  <c r="AU72" i="45"/>
  <c r="AQ72" i="45"/>
  <c r="AM72" i="45"/>
  <c r="AI72" i="45"/>
  <c r="AE72" i="45"/>
  <c r="AA72" i="45"/>
  <c r="W72" i="45"/>
  <c r="S72" i="45"/>
  <c r="O72" i="45"/>
  <c r="B72" i="45"/>
  <c r="AY71" i="45"/>
  <c r="AU71" i="45"/>
  <c r="AQ71" i="45"/>
  <c r="AM71" i="45"/>
  <c r="AI71" i="45"/>
  <c r="AE71" i="45"/>
  <c r="AA71" i="45"/>
  <c r="W71" i="45"/>
  <c r="S71" i="45"/>
  <c r="O71" i="45"/>
  <c r="B71" i="45"/>
  <c r="AY70" i="45"/>
  <c r="AU70" i="45"/>
  <c r="AQ70" i="45"/>
  <c r="AM70" i="45"/>
  <c r="AI70" i="45"/>
  <c r="AE70" i="45"/>
  <c r="AA70" i="45"/>
  <c r="W70" i="45"/>
  <c r="S70" i="45"/>
  <c r="O70" i="45"/>
  <c r="B70" i="45"/>
  <c r="AY69" i="45"/>
  <c r="AU69" i="45"/>
  <c r="AQ69" i="45"/>
  <c r="AM69" i="45"/>
  <c r="AI69" i="45"/>
  <c r="AE69" i="45"/>
  <c r="AA69" i="45"/>
  <c r="W69" i="45"/>
  <c r="S69" i="45"/>
  <c r="O69" i="45"/>
  <c r="B69" i="45"/>
  <c r="AY68" i="45"/>
  <c r="AU68" i="45"/>
  <c r="AQ68" i="45"/>
  <c r="AM68" i="45"/>
  <c r="AI68" i="45"/>
  <c r="AE68" i="45"/>
  <c r="AA68" i="45"/>
  <c r="W68" i="45"/>
  <c r="S68" i="45"/>
  <c r="O68" i="45"/>
  <c r="B68" i="45"/>
  <c r="AY67" i="45"/>
  <c r="AU67" i="45"/>
  <c r="AQ67" i="45"/>
  <c r="AM67" i="45"/>
  <c r="AI67" i="45"/>
  <c r="AE67" i="45"/>
  <c r="AA67" i="45"/>
  <c r="W67" i="45"/>
  <c r="S67" i="45"/>
  <c r="O67" i="45"/>
  <c r="B67" i="45"/>
  <c r="BB66" i="45"/>
  <c r="BC66" i="45" s="1"/>
  <c r="AY66" i="45"/>
  <c r="AU66" i="45"/>
  <c r="AQ66" i="45"/>
  <c r="AM66" i="45"/>
  <c r="AI66" i="45"/>
  <c r="AE66" i="45"/>
  <c r="AA66" i="45"/>
  <c r="W66" i="45"/>
  <c r="S66" i="45"/>
  <c r="O66" i="45"/>
  <c r="B66" i="45"/>
  <c r="AY65" i="45"/>
  <c r="AU65" i="45"/>
  <c r="AQ65" i="45"/>
  <c r="AM65" i="45"/>
  <c r="AI65" i="45"/>
  <c r="AE65" i="45"/>
  <c r="AA65" i="45"/>
  <c r="W65" i="45"/>
  <c r="S65" i="45"/>
  <c r="O65" i="45"/>
  <c r="B65" i="45"/>
  <c r="AY64" i="45"/>
  <c r="AU64" i="45"/>
  <c r="AQ64" i="45"/>
  <c r="AM64" i="45"/>
  <c r="AI64" i="45"/>
  <c r="AE64" i="45"/>
  <c r="AA64" i="45"/>
  <c r="W64" i="45"/>
  <c r="S64" i="45"/>
  <c r="O64" i="45"/>
  <c r="B64" i="45"/>
  <c r="AY63" i="45"/>
  <c r="AU63" i="45"/>
  <c r="AQ63" i="45"/>
  <c r="AM63" i="45"/>
  <c r="AI63" i="45"/>
  <c r="AE63" i="45"/>
  <c r="AA63" i="45"/>
  <c r="W63" i="45"/>
  <c r="S63" i="45"/>
  <c r="O63" i="45"/>
  <c r="B63" i="45"/>
  <c r="AY62" i="45"/>
  <c r="AU62" i="45"/>
  <c r="AQ62" i="45"/>
  <c r="AM62" i="45"/>
  <c r="AI62" i="45"/>
  <c r="AE62" i="45"/>
  <c r="AA62" i="45"/>
  <c r="W62" i="45"/>
  <c r="S62" i="45"/>
  <c r="O62" i="45"/>
  <c r="B62" i="45"/>
  <c r="AY61" i="45"/>
  <c r="AU61" i="45"/>
  <c r="AQ61" i="45"/>
  <c r="AM61" i="45"/>
  <c r="AI61" i="45"/>
  <c r="AE61" i="45"/>
  <c r="AA61" i="45"/>
  <c r="W61" i="45"/>
  <c r="S61" i="45"/>
  <c r="O61" i="45"/>
  <c r="B61" i="45"/>
  <c r="AY60" i="45"/>
  <c r="AU60" i="45"/>
  <c r="AQ60" i="45"/>
  <c r="AM60" i="45"/>
  <c r="AI60" i="45"/>
  <c r="AE60" i="45"/>
  <c r="AA60" i="45"/>
  <c r="W60" i="45"/>
  <c r="S60" i="45"/>
  <c r="O60" i="45"/>
  <c r="B60" i="45"/>
  <c r="AY59" i="45"/>
  <c r="AU59" i="45"/>
  <c r="AQ59" i="45"/>
  <c r="AM59" i="45"/>
  <c r="AI59" i="45"/>
  <c r="AE59" i="45"/>
  <c r="AA59" i="45"/>
  <c r="W59" i="45"/>
  <c r="S59" i="45"/>
  <c r="O59" i="45"/>
  <c r="B59" i="45"/>
  <c r="AY58" i="45"/>
  <c r="AU58" i="45"/>
  <c r="AQ58" i="45"/>
  <c r="AM58" i="45"/>
  <c r="AI58" i="45"/>
  <c r="AE58" i="45"/>
  <c r="AA58" i="45"/>
  <c r="W58" i="45"/>
  <c r="S58" i="45"/>
  <c r="O58" i="45"/>
  <c r="B58" i="45"/>
  <c r="AY57" i="45"/>
  <c r="AU57" i="45"/>
  <c r="AQ57" i="45"/>
  <c r="AM57" i="45"/>
  <c r="AI57" i="45"/>
  <c r="AE57" i="45"/>
  <c r="AA57" i="45"/>
  <c r="W57" i="45"/>
  <c r="S57" i="45"/>
  <c r="O57" i="45"/>
  <c r="B57" i="45"/>
  <c r="AY56" i="45"/>
  <c r="AU56" i="45"/>
  <c r="AQ56" i="45"/>
  <c r="AM56" i="45"/>
  <c r="AI56" i="45"/>
  <c r="AE56" i="45"/>
  <c r="AA56" i="45"/>
  <c r="W56" i="45"/>
  <c r="S56" i="45"/>
  <c r="O56" i="45"/>
  <c r="B56" i="45"/>
  <c r="AY55" i="45"/>
  <c r="AU55" i="45"/>
  <c r="AQ55" i="45"/>
  <c r="AM55" i="45"/>
  <c r="AI55" i="45"/>
  <c r="AE55" i="45"/>
  <c r="AA55" i="45"/>
  <c r="W55" i="45"/>
  <c r="S55" i="45"/>
  <c r="O55" i="45"/>
  <c r="B55" i="45"/>
  <c r="AY54" i="45"/>
  <c r="AU54" i="45"/>
  <c r="AQ54" i="45"/>
  <c r="AM54" i="45"/>
  <c r="AI54" i="45"/>
  <c r="AE54" i="45"/>
  <c r="AA54" i="45"/>
  <c r="W54" i="45"/>
  <c r="S54" i="45"/>
  <c r="O54" i="45"/>
  <c r="B54" i="45"/>
  <c r="AY53" i="45"/>
  <c r="AU53" i="45"/>
  <c r="AQ53" i="45"/>
  <c r="AM53" i="45"/>
  <c r="AI53" i="45"/>
  <c r="AE53" i="45"/>
  <c r="AA53" i="45"/>
  <c r="W53" i="45"/>
  <c r="S53" i="45"/>
  <c r="O53" i="45"/>
  <c r="B53" i="45"/>
  <c r="AY52" i="45"/>
  <c r="AU52" i="45"/>
  <c r="AQ52" i="45"/>
  <c r="AM52" i="45"/>
  <c r="AI52" i="45"/>
  <c r="AE52" i="45"/>
  <c r="AA52" i="45"/>
  <c r="W52" i="45"/>
  <c r="S52" i="45"/>
  <c r="O52" i="45"/>
  <c r="B52" i="45"/>
  <c r="AY51" i="45"/>
  <c r="AU51" i="45"/>
  <c r="AQ51" i="45"/>
  <c r="AM51" i="45"/>
  <c r="AI51" i="45"/>
  <c r="AE51" i="45"/>
  <c r="AA51" i="45"/>
  <c r="W51" i="45"/>
  <c r="S51" i="45"/>
  <c r="O51" i="45"/>
  <c r="B51" i="45"/>
  <c r="AY50" i="45"/>
  <c r="AU50" i="45"/>
  <c r="AQ50" i="45"/>
  <c r="AM50" i="45"/>
  <c r="AI50" i="45"/>
  <c r="AE50" i="45"/>
  <c r="AA50" i="45"/>
  <c r="W50" i="45"/>
  <c r="S50" i="45"/>
  <c r="O50" i="45"/>
  <c r="B50" i="45"/>
  <c r="AY49" i="45"/>
  <c r="AU49" i="45"/>
  <c r="AQ49" i="45"/>
  <c r="AM49" i="45"/>
  <c r="AI49" i="45"/>
  <c r="AE49" i="45"/>
  <c r="AA49" i="45"/>
  <c r="W49" i="45"/>
  <c r="S49" i="45"/>
  <c r="O49" i="45"/>
  <c r="B49" i="45"/>
  <c r="AY48" i="45"/>
  <c r="AU48" i="45"/>
  <c r="AQ48" i="45"/>
  <c r="AM48" i="45"/>
  <c r="AI48" i="45"/>
  <c r="AE48" i="45"/>
  <c r="AA48" i="45"/>
  <c r="W48" i="45"/>
  <c r="S48" i="45"/>
  <c r="O48" i="45"/>
  <c r="B48" i="45"/>
  <c r="AY47" i="45"/>
  <c r="AU47" i="45"/>
  <c r="AQ47" i="45"/>
  <c r="AM47" i="45"/>
  <c r="AI47" i="45"/>
  <c r="AE47" i="45"/>
  <c r="AA47" i="45"/>
  <c r="W47" i="45"/>
  <c r="S47" i="45"/>
  <c r="O47" i="45"/>
  <c r="B47" i="45"/>
  <c r="AY37" i="45"/>
  <c r="AU37" i="45"/>
  <c r="AQ37" i="45"/>
  <c r="AM37" i="45"/>
  <c r="AI37" i="45"/>
  <c r="AE37" i="45"/>
  <c r="AA37" i="45"/>
  <c r="W37" i="45"/>
  <c r="S37" i="45"/>
  <c r="O37" i="45"/>
  <c r="B37" i="45"/>
  <c r="AY23" i="45"/>
  <c r="AU23" i="45"/>
  <c r="AQ23" i="45"/>
  <c r="AM23" i="45"/>
  <c r="AI23" i="45"/>
  <c r="AE23" i="45"/>
  <c r="AA23" i="45"/>
  <c r="W23" i="45"/>
  <c r="S23" i="45"/>
  <c r="O23" i="45"/>
  <c r="B23" i="45"/>
  <c r="AY9" i="45"/>
  <c r="AU9" i="45"/>
  <c r="AQ9" i="45"/>
  <c r="AM9" i="45"/>
  <c r="AI9" i="45"/>
  <c r="AE9" i="45"/>
  <c r="AA9" i="45"/>
  <c r="W9" i="45"/>
  <c r="S9" i="45"/>
  <c r="O9" i="45"/>
  <c r="B9" i="45"/>
  <c r="AY27" i="45"/>
  <c r="AU27" i="45"/>
  <c r="AQ27" i="45"/>
  <c r="AM27" i="45"/>
  <c r="AI27" i="45"/>
  <c r="AE27" i="45"/>
  <c r="AA27" i="45"/>
  <c r="W27" i="45"/>
  <c r="S27" i="45"/>
  <c r="O27" i="45"/>
  <c r="B27" i="45"/>
  <c r="AY17" i="45"/>
  <c r="AU17" i="45"/>
  <c r="AQ17" i="45"/>
  <c r="AM17" i="45"/>
  <c r="AI17" i="45"/>
  <c r="AE17" i="45"/>
  <c r="AA17" i="45"/>
  <c r="W17" i="45"/>
  <c r="S17" i="45"/>
  <c r="O17" i="45"/>
  <c r="B17" i="45"/>
  <c r="AY8" i="45"/>
  <c r="AU8" i="45"/>
  <c r="AQ8" i="45"/>
  <c r="AM8" i="45"/>
  <c r="AI8" i="45"/>
  <c r="AE8" i="45"/>
  <c r="AA8" i="45"/>
  <c r="W8" i="45"/>
  <c r="S8" i="45"/>
  <c r="O8" i="45"/>
  <c r="B8" i="45"/>
  <c r="AY6" i="45"/>
  <c r="AU6" i="45"/>
  <c r="AQ6" i="45"/>
  <c r="AM6" i="45"/>
  <c r="AI6" i="45"/>
  <c r="AE6" i="45"/>
  <c r="AA6" i="45"/>
  <c r="W6" i="45"/>
  <c r="S6" i="45"/>
  <c r="O6" i="45"/>
  <c r="B6" i="45"/>
  <c r="AY18" i="45"/>
  <c r="AU18" i="45"/>
  <c r="AQ18" i="45"/>
  <c r="AM18" i="45"/>
  <c r="AI18" i="45"/>
  <c r="AE18" i="45"/>
  <c r="AA18" i="45"/>
  <c r="W18" i="45"/>
  <c r="S18" i="45"/>
  <c r="O18" i="45"/>
  <c r="B18" i="45"/>
  <c r="AY11" i="45"/>
  <c r="AU11" i="45"/>
  <c r="AQ11" i="45"/>
  <c r="AM11" i="45"/>
  <c r="AI11" i="45"/>
  <c r="AE11" i="45"/>
  <c r="AA11" i="45"/>
  <c r="W11" i="45"/>
  <c r="S11" i="45"/>
  <c r="O11" i="45"/>
  <c r="B11" i="45"/>
  <c r="AY21" i="45"/>
  <c r="AU21" i="45"/>
  <c r="AQ21" i="45"/>
  <c r="AM21" i="45"/>
  <c r="AI21" i="45"/>
  <c r="AE21" i="45"/>
  <c r="AA21" i="45"/>
  <c r="W21" i="45"/>
  <c r="S21" i="45"/>
  <c r="O21" i="45"/>
  <c r="B21" i="45"/>
  <c r="AY35" i="45"/>
  <c r="AU35" i="45"/>
  <c r="AQ35" i="45"/>
  <c r="AM35" i="45"/>
  <c r="AI35" i="45"/>
  <c r="AE35" i="45"/>
  <c r="AA35" i="45"/>
  <c r="W35" i="45"/>
  <c r="S35" i="45"/>
  <c r="O35" i="45"/>
  <c r="B35" i="45"/>
  <c r="AY14" i="45"/>
  <c r="AU14" i="45"/>
  <c r="AQ14" i="45"/>
  <c r="AM14" i="45"/>
  <c r="AI14" i="45"/>
  <c r="AE14" i="45"/>
  <c r="AA14" i="45"/>
  <c r="W14" i="45"/>
  <c r="S14" i="45"/>
  <c r="O14" i="45"/>
  <c r="B14" i="45"/>
  <c r="AY12" i="45"/>
  <c r="AU12" i="45"/>
  <c r="AQ12" i="45"/>
  <c r="AM12" i="45"/>
  <c r="AI12" i="45"/>
  <c r="AE12" i="45"/>
  <c r="AA12" i="45"/>
  <c r="W12" i="45"/>
  <c r="S12" i="45"/>
  <c r="O12" i="45"/>
  <c r="B12" i="45"/>
  <c r="AY45" i="45"/>
  <c r="AU45" i="45"/>
  <c r="AQ45" i="45"/>
  <c r="AM45" i="45"/>
  <c r="AI45" i="45"/>
  <c r="AE45" i="45"/>
  <c r="AA45" i="45"/>
  <c r="W45" i="45"/>
  <c r="S45" i="45"/>
  <c r="O45" i="45"/>
  <c r="B45" i="45"/>
  <c r="AY40" i="45"/>
  <c r="AU40" i="45"/>
  <c r="AQ40" i="45"/>
  <c r="AM40" i="45"/>
  <c r="AI40" i="45"/>
  <c r="AE40" i="45"/>
  <c r="AA40" i="45"/>
  <c r="W40" i="45"/>
  <c r="S40" i="45"/>
  <c r="O40" i="45"/>
  <c r="B40" i="45"/>
  <c r="AY19" i="45"/>
  <c r="AU19" i="45"/>
  <c r="AQ19" i="45"/>
  <c r="AM19" i="45"/>
  <c r="AI19" i="45"/>
  <c r="AE19" i="45"/>
  <c r="AA19" i="45"/>
  <c r="W19" i="45"/>
  <c r="S19" i="45"/>
  <c r="O19" i="45"/>
  <c r="B19" i="45"/>
  <c r="AY32" i="45"/>
  <c r="AU32" i="45"/>
  <c r="AQ32" i="45"/>
  <c r="AM32" i="45"/>
  <c r="AI32" i="45"/>
  <c r="AE32" i="45"/>
  <c r="AA32" i="45"/>
  <c r="W32" i="45"/>
  <c r="S32" i="45"/>
  <c r="O32" i="45"/>
  <c r="B32" i="45"/>
  <c r="AY5" i="45"/>
  <c r="AU5" i="45"/>
  <c r="AQ5" i="45"/>
  <c r="AM5" i="45"/>
  <c r="AI5" i="45"/>
  <c r="AE5" i="45"/>
  <c r="AA5" i="45"/>
  <c r="W5" i="45"/>
  <c r="S5" i="45"/>
  <c r="O5" i="45"/>
  <c r="B5" i="45"/>
  <c r="AY13" i="45"/>
  <c r="AU13" i="45"/>
  <c r="AQ13" i="45"/>
  <c r="AM13" i="45"/>
  <c r="AI13" i="45"/>
  <c r="AE13" i="45"/>
  <c r="AA13" i="45"/>
  <c r="W13" i="45"/>
  <c r="S13" i="45"/>
  <c r="O13" i="45"/>
  <c r="B13" i="45"/>
  <c r="AY31" i="45"/>
  <c r="AU31" i="45"/>
  <c r="AQ31" i="45"/>
  <c r="AM31" i="45"/>
  <c r="AI31" i="45"/>
  <c r="AE31" i="45"/>
  <c r="AA31" i="45"/>
  <c r="W31" i="45"/>
  <c r="S31" i="45"/>
  <c r="O31" i="45"/>
  <c r="B31" i="45"/>
  <c r="AY33" i="45"/>
  <c r="AU33" i="45"/>
  <c r="AQ33" i="45"/>
  <c r="AM33" i="45"/>
  <c r="AI33" i="45"/>
  <c r="AE33" i="45"/>
  <c r="AA33" i="45"/>
  <c r="W33" i="45"/>
  <c r="S33" i="45"/>
  <c r="O33" i="45"/>
  <c r="B33" i="45"/>
  <c r="AY34" i="45"/>
  <c r="AU34" i="45"/>
  <c r="AQ34" i="45"/>
  <c r="AM34" i="45"/>
  <c r="AI34" i="45"/>
  <c r="AE34" i="45"/>
  <c r="AA34" i="45"/>
  <c r="W34" i="45"/>
  <c r="S34" i="45"/>
  <c r="O34" i="45"/>
  <c r="B34" i="45"/>
  <c r="AY20" i="45"/>
  <c r="AU20" i="45"/>
  <c r="AQ20" i="45"/>
  <c r="AM20" i="45"/>
  <c r="AI20" i="45"/>
  <c r="AE20" i="45"/>
  <c r="AA20" i="45"/>
  <c r="W20" i="45"/>
  <c r="S20" i="45"/>
  <c r="O20" i="45"/>
  <c r="B20" i="45"/>
  <c r="AY41" i="45"/>
  <c r="AU41" i="45"/>
  <c r="AQ41" i="45"/>
  <c r="AM41" i="45"/>
  <c r="AI41" i="45"/>
  <c r="AE41" i="45"/>
  <c r="AA41" i="45"/>
  <c r="W41" i="45"/>
  <c r="S41" i="45"/>
  <c r="O41" i="45"/>
  <c r="B41" i="45"/>
  <c r="AY15" i="45"/>
  <c r="AU15" i="45"/>
  <c r="AQ15" i="45"/>
  <c r="AM15" i="45"/>
  <c r="AI15" i="45"/>
  <c r="AE15" i="45"/>
  <c r="AA15" i="45"/>
  <c r="W15" i="45"/>
  <c r="S15" i="45"/>
  <c r="O15" i="45"/>
  <c r="B15" i="45"/>
  <c r="AY46" i="45"/>
  <c r="AU46" i="45"/>
  <c r="AQ46" i="45"/>
  <c r="AM46" i="45"/>
  <c r="AI46" i="45"/>
  <c r="AE46" i="45"/>
  <c r="AA46" i="45"/>
  <c r="W46" i="45"/>
  <c r="S46" i="45"/>
  <c r="O46" i="45"/>
  <c r="B46" i="45"/>
  <c r="AY3" i="45"/>
  <c r="AU3" i="45"/>
  <c r="AQ3" i="45"/>
  <c r="AM3" i="45"/>
  <c r="AI3" i="45"/>
  <c r="AE3" i="45"/>
  <c r="AA3" i="45"/>
  <c r="W3" i="45"/>
  <c r="S3" i="45"/>
  <c r="O3" i="45"/>
  <c r="B3" i="45"/>
  <c r="AY10" i="45"/>
  <c r="AU10" i="45"/>
  <c r="AQ10" i="45"/>
  <c r="AM10" i="45"/>
  <c r="AI10" i="45"/>
  <c r="AE10" i="45"/>
  <c r="AA10" i="45"/>
  <c r="W10" i="45"/>
  <c r="S10" i="45"/>
  <c r="O10" i="45"/>
  <c r="B10" i="45"/>
  <c r="AY29" i="45"/>
  <c r="AU29" i="45"/>
  <c r="AQ29" i="45"/>
  <c r="AM29" i="45"/>
  <c r="AI29" i="45"/>
  <c r="AE29" i="45"/>
  <c r="AA29" i="45"/>
  <c r="W29" i="45"/>
  <c r="S29" i="45"/>
  <c r="O29" i="45"/>
  <c r="B29" i="45"/>
  <c r="AY38" i="45"/>
  <c r="AU38" i="45"/>
  <c r="AQ38" i="45"/>
  <c r="AM38" i="45"/>
  <c r="AI38" i="45"/>
  <c r="AE38" i="45"/>
  <c r="AA38" i="45"/>
  <c r="W38" i="45"/>
  <c r="S38" i="45"/>
  <c r="O38" i="45"/>
  <c r="B38" i="45"/>
  <c r="AY39" i="45"/>
  <c r="AU39" i="45"/>
  <c r="AQ39" i="45"/>
  <c r="AM39" i="45"/>
  <c r="AI39" i="45"/>
  <c r="AE39" i="45"/>
  <c r="AA39" i="45"/>
  <c r="W39" i="45"/>
  <c r="S39" i="45"/>
  <c r="O39" i="45"/>
  <c r="B39" i="45"/>
  <c r="AY7" i="45"/>
  <c r="AU7" i="45"/>
  <c r="AQ7" i="45"/>
  <c r="AM7" i="45"/>
  <c r="AI7" i="45"/>
  <c r="AE7" i="45"/>
  <c r="AA7" i="45"/>
  <c r="W7" i="45"/>
  <c r="S7" i="45"/>
  <c r="O7" i="45"/>
  <c r="B7" i="45"/>
  <c r="AY2" i="45"/>
  <c r="AU2" i="45"/>
  <c r="AQ2" i="45"/>
  <c r="AM2" i="45"/>
  <c r="AI2" i="45"/>
  <c r="AE2" i="45"/>
  <c r="AA2" i="45"/>
  <c r="W2" i="45"/>
  <c r="S2" i="45"/>
  <c r="O2" i="45"/>
  <c r="B2" i="45"/>
  <c r="AY43" i="45"/>
  <c r="AU43" i="45"/>
  <c r="AQ43" i="45"/>
  <c r="AM43" i="45"/>
  <c r="AI43" i="45"/>
  <c r="AE43" i="45"/>
  <c r="AA43" i="45"/>
  <c r="W43" i="45"/>
  <c r="S43" i="45"/>
  <c r="O43" i="45"/>
  <c r="B43" i="45"/>
  <c r="AY25" i="45"/>
  <c r="AU25" i="45"/>
  <c r="AQ25" i="45"/>
  <c r="AM25" i="45"/>
  <c r="AI25" i="45"/>
  <c r="AE25" i="45"/>
  <c r="AA25" i="45"/>
  <c r="W25" i="45"/>
  <c r="S25" i="45"/>
  <c r="O25" i="45"/>
  <c r="B25" i="45"/>
  <c r="AY30" i="45"/>
  <c r="AU30" i="45"/>
  <c r="AQ30" i="45"/>
  <c r="AM30" i="45"/>
  <c r="AI30" i="45"/>
  <c r="AE30" i="45"/>
  <c r="AA30" i="45"/>
  <c r="W30" i="45"/>
  <c r="S30" i="45"/>
  <c r="O30" i="45"/>
  <c r="B30" i="45"/>
  <c r="AY4" i="45"/>
  <c r="AU4" i="45"/>
  <c r="AQ4" i="45"/>
  <c r="AM4" i="45"/>
  <c r="AI4" i="45"/>
  <c r="AE4" i="45"/>
  <c r="AA4" i="45"/>
  <c r="W4" i="45"/>
  <c r="S4" i="45"/>
  <c r="O4" i="45"/>
  <c r="B4" i="45"/>
  <c r="AY28" i="45"/>
  <c r="AU28" i="45"/>
  <c r="AQ28" i="45"/>
  <c r="AM28" i="45"/>
  <c r="AI28" i="45"/>
  <c r="AE28" i="45"/>
  <c r="AA28" i="45"/>
  <c r="W28" i="45"/>
  <c r="S28" i="45"/>
  <c r="O28" i="45"/>
  <c r="B28" i="45"/>
  <c r="AY24" i="45"/>
  <c r="AU24" i="45"/>
  <c r="AQ24" i="45"/>
  <c r="AM24" i="45"/>
  <c r="AI24" i="45"/>
  <c r="AE24" i="45"/>
  <c r="AA24" i="45"/>
  <c r="W24" i="45"/>
  <c r="S24" i="45"/>
  <c r="O24" i="45"/>
  <c r="B24" i="45"/>
  <c r="AY44" i="45"/>
  <c r="AU44" i="45"/>
  <c r="AQ44" i="45"/>
  <c r="AM44" i="45"/>
  <c r="AI44" i="45"/>
  <c r="AE44" i="45"/>
  <c r="AA44" i="45"/>
  <c r="W44" i="45"/>
  <c r="S44" i="45"/>
  <c r="O44" i="45"/>
  <c r="B44" i="45"/>
  <c r="AY16" i="45"/>
  <c r="AU16" i="45"/>
  <c r="AQ16" i="45"/>
  <c r="AM16" i="45"/>
  <c r="AI16" i="45"/>
  <c r="AE16" i="45"/>
  <c r="AA16" i="45"/>
  <c r="W16" i="45"/>
  <c r="S16" i="45"/>
  <c r="O16" i="45"/>
  <c r="B16" i="45"/>
  <c r="AY36" i="45"/>
  <c r="AU36" i="45"/>
  <c r="AQ36" i="45"/>
  <c r="AM36" i="45"/>
  <c r="AI36" i="45"/>
  <c r="AE36" i="45"/>
  <c r="AA36" i="45"/>
  <c r="W36" i="45"/>
  <c r="S36" i="45"/>
  <c r="O36" i="45"/>
  <c r="B36" i="45"/>
  <c r="AY42" i="45"/>
  <c r="AU42" i="45"/>
  <c r="AQ42" i="45"/>
  <c r="AM42" i="45"/>
  <c r="AI42" i="45"/>
  <c r="AE42" i="45"/>
  <c r="AA42" i="45"/>
  <c r="W42" i="45"/>
  <c r="S42" i="45"/>
  <c r="O42" i="45"/>
  <c r="B42" i="45"/>
  <c r="AY26" i="45"/>
  <c r="AU26" i="45"/>
  <c r="AQ26" i="45"/>
  <c r="AM26" i="45"/>
  <c r="AI26" i="45"/>
  <c r="AE26" i="45"/>
  <c r="AA26" i="45"/>
  <c r="W26" i="45"/>
  <c r="S26" i="45"/>
  <c r="O26" i="45"/>
  <c r="B26" i="45"/>
  <c r="AY22" i="45"/>
  <c r="AU22" i="45"/>
  <c r="AQ22" i="45"/>
  <c r="AM22" i="45"/>
  <c r="AI22" i="45"/>
  <c r="AE22" i="45"/>
  <c r="AA22" i="45"/>
  <c r="W22" i="45"/>
  <c r="S22" i="45"/>
  <c r="O22" i="45"/>
  <c r="B22" i="45"/>
  <c r="C1" i="45"/>
  <c r="G117" i="45" l="1"/>
  <c r="G62" i="45"/>
  <c r="AZ62" i="45" s="1"/>
  <c r="BB62" i="45" s="1"/>
  <c r="BC62" i="45" s="1"/>
  <c r="G101" i="45"/>
  <c r="AZ101" i="45" s="1"/>
  <c r="BB101" i="45" s="1"/>
  <c r="BC101" i="45" s="1"/>
  <c r="G44" i="45"/>
  <c r="AZ44" i="45" s="1"/>
  <c r="BB44" i="45" s="1"/>
  <c r="BC44" i="45" s="1"/>
  <c r="G24" i="45"/>
  <c r="AZ24" i="45" s="1"/>
  <c r="BB24" i="45" s="1"/>
  <c r="BC24" i="45" s="1"/>
  <c r="G39" i="45"/>
  <c r="AZ39" i="45" s="1"/>
  <c r="BB39" i="45" s="1"/>
  <c r="BC39" i="45" s="1"/>
  <c r="G3" i="45"/>
  <c r="J3" i="45" s="1"/>
  <c r="G55" i="45"/>
  <c r="J55" i="45" s="1"/>
  <c r="G66" i="45"/>
  <c r="J66" i="45" s="1"/>
  <c r="G72" i="45"/>
  <c r="AZ72" i="45" s="1"/>
  <c r="BB72" i="45" s="1"/>
  <c r="BC72" i="45" s="1"/>
  <c r="G82" i="45"/>
  <c r="AZ82" i="45" s="1"/>
  <c r="BB82" i="45" s="1"/>
  <c r="BC82" i="45" s="1"/>
  <c r="G109" i="45"/>
  <c r="AZ109" i="45" s="1"/>
  <c r="BB109" i="45" s="1"/>
  <c r="BC109" i="45" s="1"/>
  <c r="G121" i="45"/>
  <c r="AZ121" i="45" s="1"/>
  <c r="BB121" i="45" s="1"/>
  <c r="BC121" i="45" s="1"/>
  <c r="G60" i="45"/>
  <c r="AZ60" i="45" s="1"/>
  <c r="BB60" i="45" s="1"/>
  <c r="BC60" i="45" s="1"/>
  <c r="G67" i="45"/>
  <c r="AZ67" i="45" s="1"/>
  <c r="BB67" i="45" s="1"/>
  <c r="BC67" i="45" s="1"/>
  <c r="G80" i="45"/>
  <c r="AZ80" i="45" s="1"/>
  <c r="BB80" i="45" s="1"/>
  <c r="BC80" i="45" s="1"/>
  <c r="G81" i="45"/>
  <c r="AZ81" i="45" s="1"/>
  <c r="BB81" i="45" s="1"/>
  <c r="BC81" i="45" s="1"/>
  <c r="G87" i="45"/>
  <c r="AZ87" i="45" s="1"/>
  <c r="BB87" i="45" s="1"/>
  <c r="BC87" i="45" s="1"/>
  <c r="G107" i="45"/>
  <c r="AZ107" i="45" s="1"/>
  <c r="BB107" i="45" s="1"/>
  <c r="BC107" i="45" s="1"/>
  <c r="G115" i="45"/>
  <c r="AZ115" i="45" s="1"/>
  <c r="BB115" i="45" s="1"/>
  <c r="BC115" i="45" s="1"/>
  <c r="G20" i="45"/>
  <c r="J20" i="45" s="1"/>
  <c r="G34" i="45"/>
  <c r="AZ34" i="45" s="1"/>
  <c r="BB34" i="45" s="1"/>
  <c r="BC34" i="45" s="1"/>
  <c r="G5" i="45"/>
  <c r="J5" i="45" s="1"/>
  <c r="G45" i="45"/>
  <c r="J45" i="45" s="1"/>
  <c r="G21" i="45"/>
  <c r="J21" i="45" s="1"/>
  <c r="G57" i="45"/>
  <c r="J57" i="45" s="1"/>
  <c r="G76" i="45"/>
  <c r="AZ76" i="45" s="1"/>
  <c r="BB76" i="45" s="1"/>
  <c r="BC76" i="45" s="1"/>
  <c r="G85" i="45"/>
  <c r="J85" i="45" s="1"/>
  <c r="G86" i="45"/>
  <c r="J86" i="45" s="1"/>
  <c r="G93" i="45"/>
  <c r="J93" i="45" s="1"/>
  <c r="G106" i="45"/>
  <c r="J106" i="45" s="1"/>
  <c r="G112" i="45"/>
  <c r="J112" i="45" s="1"/>
  <c r="G114" i="45"/>
  <c r="J114" i="45" s="1"/>
  <c r="J60" i="45"/>
  <c r="J107" i="45"/>
  <c r="G7" i="45"/>
  <c r="J7" i="45" s="1"/>
  <c r="G29" i="45"/>
  <c r="AZ29" i="45" s="1"/>
  <c r="BB29" i="45" s="1"/>
  <c r="BC29" i="45" s="1"/>
  <c r="G10" i="45"/>
  <c r="J10" i="45" s="1"/>
  <c r="G15" i="45"/>
  <c r="AZ15" i="45" s="1"/>
  <c r="BB15" i="45" s="1"/>
  <c r="BC15" i="45" s="1"/>
  <c r="G41" i="45"/>
  <c r="J41" i="45" s="1"/>
  <c r="G13" i="45"/>
  <c r="J13" i="45" s="1"/>
  <c r="G40" i="45"/>
  <c r="J40" i="45" s="1"/>
  <c r="G35" i="45"/>
  <c r="J35" i="45" s="1"/>
  <c r="G23" i="45"/>
  <c r="J23" i="45" s="1"/>
  <c r="G49" i="45"/>
  <c r="AZ49" i="45" s="1"/>
  <c r="BB49" i="45" s="1"/>
  <c r="BC49" i="45" s="1"/>
  <c r="G53" i="45"/>
  <c r="J53" i="45" s="1"/>
  <c r="G71" i="45"/>
  <c r="J71" i="45" s="1"/>
  <c r="G90" i="45"/>
  <c r="AZ90" i="45" s="1"/>
  <c r="BB90" i="45" s="1"/>
  <c r="BC90" i="45" s="1"/>
  <c r="G91" i="45"/>
  <c r="G98" i="45"/>
  <c r="J98" i="45" s="1"/>
  <c r="G99" i="45"/>
  <c r="G105" i="45"/>
  <c r="AZ105" i="45" s="1"/>
  <c r="BB105" i="45" s="1"/>
  <c r="BC105" i="45" s="1"/>
  <c r="G113" i="45"/>
  <c r="G116" i="45"/>
  <c r="J116" i="45" s="1"/>
  <c r="G12" i="45"/>
  <c r="AZ12" i="45" s="1"/>
  <c r="BB12" i="45" s="1"/>
  <c r="BC12" i="45" s="1"/>
  <c r="G14" i="45"/>
  <c r="J14" i="45" s="1"/>
  <c r="G9" i="45"/>
  <c r="J9" i="45" s="1"/>
  <c r="G48" i="45"/>
  <c r="AZ48" i="45" s="1"/>
  <c r="BB48" i="45" s="1"/>
  <c r="BC48" i="45" s="1"/>
  <c r="G52" i="45"/>
  <c r="AZ52" i="45" s="1"/>
  <c r="BB52" i="45" s="1"/>
  <c r="BC52" i="45" s="1"/>
  <c r="G56" i="45"/>
  <c r="G74" i="45"/>
  <c r="G78" i="45"/>
  <c r="AZ78" i="45" s="1"/>
  <c r="BB78" i="45" s="1"/>
  <c r="BC78" i="45" s="1"/>
  <c r="G83" i="45"/>
  <c r="J83" i="45" s="1"/>
  <c r="G89" i="45"/>
  <c r="AZ89" i="45" s="1"/>
  <c r="BB89" i="45" s="1"/>
  <c r="BC89" i="45" s="1"/>
  <c r="G97" i="45"/>
  <c r="AZ97" i="45" s="1"/>
  <c r="BB97" i="45" s="1"/>
  <c r="BC97" i="45" s="1"/>
  <c r="G100" i="45"/>
  <c r="AZ100" i="45" s="1"/>
  <c r="BB100" i="45" s="1"/>
  <c r="BC100" i="45" s="1"/>
  <c r="G110" i="45"/>
  <c r="J110" i="45" s="1"/>
  <c r="G111" i="45"/>
  <c r="G118" i="45"/>
  <c r="J118" i="45" s="1"/>
  <c r="G119" i="45"/>
  <c r="G124" i="45"/>
  <c r="J124" i="45" s="1"/>
  <c r="J82" i="45"/>
  <c r="G31" i="45"/>
  <c r="J31" i="45" s="1"/>
  <c r="G19" i="45"/>
  <c r="J19" i="45" s="1"/>
  <c r="G28" i="45"/>
  <c r="J28" i="45" s="1"/>
  <c r="G38" i="45"/>
  <c r="J38" i="45" s="1"/>
  <c r="G46" i="45"/>
  <c r="AZ46" i="45" s="1"/>
  <c r="BB46" i="45" s="1"/>
  <c r="BC46" i="45" s="1"/>
  <c r="G47" i="45"/>
  <c r="J47" i="45" s="1"/>
  <c r="G50" i="45"/>
  <c r="AZ50" i="45" s="1"/>
  <c r="BB50" i="45" s="1"/>
  <c r="BC50" i="45" s="1"/>
  <c r="G51" i="45"/>
  <c r="J51" i="45" s="1"/>
  <c r="G54" i="45"/>
  <c r="AZ54" i="45" s="1"/>
  <c r="BB54" i="45" s="1"/>
  <c r="BC54" i="45" s="1"/>
  <c r="G58" i="45"/>
  <c r="AZ58" i="45" s="1"/>
  <c r="BB58" i="45" s="1"/>
  <c r="BC58" i="45" s="1"/>
  <c r="G63" i="45"/>
  <c r="AZ63" i="45" s="1"/>
  <c r="BB63" i="45" s="1"/>
  <c r="BC63" i="45" s="1"/>
  <c r="G64" i="45"/>
  <c r="G68" i="45"/>
  <c r="G69" i="45"/>
  <c r="G73" i="45"/>
  <c r="J73" i="45" s="1"/>
  <c r="G77" i="45"/>
  <c r="AZ77" i="45" s="1"/>
  <c r="BB77" i="45" s="1"/>
  <c r="BC77" i="45" s="1"/>
  <c r="G84" i="45"/>
  <c r="AZ84" i="45" s="1"/>
  <c r="BB84" i="45" s="1"/>
  <c r="BC84" i="45" s="1"/>
  <c r="G94" i="45"/>
  <c r="J94" i="45" s="1"/>
  <c r="G95" i="45"/>
  <c r="G96" i="45"/>
  <c r="J96" i="45" s="1"/>
  <c r="G102" i="45"/>
  <c r="J102" i="45" s="1"/>
  <c r="G103" i="45"/>
  <c r="G108" i="45"/>
  <c r="J108" i="45" s="1"/>
  <c r="G122" i="45"/>
  <c r="AZ122" i="45" s="1"/>
  <c r="BB122" i="45" s="1"/>
  <c r="BC122" i="45" s="1"/>
  <c r="G123" i="45"/>
  <c r="G75" i="46"/>
  <c r="BJ75" i="46" s="1"/>
  <c r="BL75" i="46" s="1"/>
  <c r="BM75" i="46" s="1"/>
  <c r="G76" i="46"/>
  <c r="BJ76" i="46" s="1"/>
  <c r="BL76" i="46" s="1"/>
  <c r="BM76" i="46" s="1"/>
  <c r="G79" i="46"/>
  <c r="BJ79" i="46" s="1"/>
  <c r="BL79" i="46" s="1"/>
  <c r="BM79" i="46" s="1"/>
  <c r="G83" i="46"/>
  <c r="J83" i="46" s="1"/>
  <c r="G20" i="46"/>
  <c r="J20" i="46" s="1"/>
  <c r="G10" i="46"/>
  <c r="J10" i="46" s="1"/>
  <c r="G6" i="46"/>
  <c r="J6" i="46" s="1"/>
  <c r="G16" i="46"/>
  <c r="BJ16" i="46" s="1"/>
  <c r="BL16" i="46" s="1"/>
  <c r="BM16" i="46" s="1"/>
  <c r="G11" i="46"/>
  <c r="J11" i="46" s="1"/>
  <c r="G36" i="46"/>
  <c r="BJ36" i="46" s="1"/>
  <c r="BL36" i="46" s="1"/>
  <c r="BM36" i="46" s="1"/>
  <c r="G37" i="46"/>
  <c r="J37" i="46" s="1"/>
  <c r="G41" i="46"/>
  <c r="J41" i="46" s="1"/>
  <c r="G44" i="46"/>
  <c r="J44" i="46" s="1"/>
  <c r="G67" i="46"/>
  <c r="J67" i="46" s="1"/>
  <c r="G71" i="46"/>
  <c r="BJ71" i="46" s="1"/>
  <c r="BL71" i="46" s="1"/>
  <c r="BM71" i="46" s="1"/>
  <c r="G95" i="46"/>
  <c r="J95" i="46" s="1"/>
  <c r="G96" i="46"/>
  <c r="BJ96" i="46" s="1"/>
  <c r="BL96" i="46" s="1"/>
  <c r="BM96" i="46" s="1"/>
  <c r="G99" i="46"/>
  <c r="J99" i="46" s="1"/>
  <c r="G115" i="46"/>
  <c r="J115" i="46" s="1"/>
  <c r="G116" i="46"/>
  <c r="J116" i="46" s="1"/>
  <c r="G120" i="46"/>
  <c r="J120" i="46" s="1"/>
  <c r="G28" i="46"/>
  <c r="BJ28" i="46" s="1"/>
  <c r="BL28" i="46" s="1"/>
  <c r="BM28" i="46" s="1"/>
  <c r="G32" i="46"/>
  <c r="BJ32" i="46" s="1"/>
  <c r="BL32" i="46" s="1"/>
  <c r="BM32" i="46" s="1"/>
  <c r="G55" i="46"/>
  <c r="J55" i="46" s="1"/>
  <c r="G60" i="46"/>
  <c r="J60" i="46" s="1"/>
  <c r="G62" i="46"/>
  <c r="BJ62" i="46" s="1"/>
  <c r="G66" i="46"/>
  <c r="J66" i="46" s="1"/>
  <c r="G91" i="46"/>
  <c r="BJ91" i="46" s="1"/>
  <c r="BL91" i="46" s="1"/>
  <c r="BM91" i="46" s="1"/>
  <c r="G111" i="46"/>
  <c r="J111" i="46" s="1"/>
  <c r="G22" i="46"/>
  <c r="BJ22" i="46" s="1"/>
  <c r="BL22" i="46" s="1"/>
  <c r="BM22" i="46" s="1"/>
  <c r="G23" i="46"/>
  <c r="J23" i="46" s="1"/>
  <c r="G27" i="46"/>
  <c r="J27" i="46" s="1"/>
  <c r="G52" i="46"/>
  <c r="J52" i="46" s="1"/>
  <c r="G54" i="46"/>
  <c r="BJ54" i="46" s="1"/>
  <c r="BL54" i="46" s="1"/>
  <c r="BM54" i="46" s="1"/>
  <c r="G59" i="46"/>
  <c r="J59" i="46" s="1"/>
  <c r="G86" i="46"/>
  <c r="J86" i="46" s="1"/>
  <c r="G90" i="46"/>
  <c r="J90" i="46" s="1"/>
  <c r="G107" i="46"/>
  <c r="BJ107" i="46" s="1"/>
  <c r="BL107" i="46" s="1"/>
  <c r="BM107" i="46" s="1"/>
  <c r="G109" i="46"/>
  <c r="BJ109" i="46" s="1"/>
  <c r="BL109" i="46" s="1"/>
  <c r="BM109" i="46" s="1"/>
  <c r="G110" i="46"/>
  <c r="J110" i="46" s="1"/>
  <c r="G80" i="46"/>
  <c r="J80" i="46" s="1"/>
  <c r="G93" i="46"/>
  <c r="BJ93" i="46" s="1"/>
  <c r="BL93" i="46" s="1"/>
  <c r="BM93" i="46" s="1"/>
  <c r="G94" i="46"/>
  <c r="J94" i="46" s="1"/>
  <c r="G100" i="46"/>
  <c r="BJ100" i="46" s="1"/>
  <c r="BL100" i="46" s="1"/>
  <c r="BM100" i="46" s="1"/>
  <c r="G104" i="46"/>
  <c r="BJ104" i="46" s="1"/>
  <c r="BL104" i="46" s="1"/>
  <c r="BM104" i="46" s="1"/>
  <c r="G114" i="46"/>
  <c r="J114" i="46" s="1"/>
  <c r="G119" i="46"/>
  <c r="J119" i="46" s="1"/>
  <c r="G31" i="46"/>
  <c r="J31" i="46" s="1"/>
  <c r="G35" i="46"/>
  <c r="J35" i="46" s="1"/>
  <c r="G40" i="46"/>
  <c r="J40" i="46" s="1"/>
  <c r="G45" i="46"/>
  <c r="J45" i="46" s="1"/>
  <c r="G49" i="46"/>
  <c r="BJ49" i="46" s="1"/>
  <c r="BL49" i="46" s="1"/>
  <c r="BM49" i="46" s="1"/>
  <c r="G63" i="46"/>
  <c r="BJ63" i="46" s="1"/>
  <c r="G70" i="46"/>
  <c r="J70" i="46" s="1"/>
  <c r="G4" i="46"/>
  <c r="J4" i="46" s="1"/>
  <c r="G12" i="46"/>
  <c r="J12" i="46" s="1"/>
  <c r="G21" i="46"/>
  <c r="J21" i="46" s="1"/>
  <c r="G25" i="46"/>
  <c r="BJ25" i="46" s="1"/>
  <c r="BL25" i="46" s="1"/>
  <c r="BM25" i="46" s="1"/>
  <c r="G38" i="46"/>
  <c r="BJ38" i="46" s="1"/>
  <c r="BL38" i="46" s="1"/>
  <c r="BM38" i="46" s="1"/>
  <c r="G39" i="46"/>
  <c r="J39" i="46" s="1"/>
  <c r="G43" i="46"/>
  <c r="J43" i="46" s="1"/>
  <c r="G48" i="46"/>
  <c r="J48" i="46" s="1"/>
  <c r="G53" i="46"/>
  <c r="J53" i="46" s="1"/>
  <c r="G64" i="46"/>
  <c r="J64" i="46" s="1"/>
  <c r="G77" i="46"/>
  <c r="J77" i="46" s="1"/>
  <c r="G78" i="46"/>
  <c r="J78" i="46" s="1"/>
  <c r="G84" i="46"/>
  <c r="J84" i="46" s="1"/>
  <c r="G88" i="46"/>
  <c r="J88" i="46" s="1"/>
  <c r="G98" i="46"/>
  <c r="J98" i="46" s="1"/>
  <c r="G103" i="46"/>
  <c r="J103" i="46" s="1"/>
  <c r="G108" i="46"/>
  <c r="J108" i="46" s="1"/>
  <c r="G118" i="46"/>
  <c r="J118" i="46" s="1"/>
  <c r="G3" i="46"/>
  <c r="J3" i="46" s="1"/>
  <c r="G15" i="46"/>
  <c r="J15" i="46" s="1"/>
  <c r="G30" i="46"/>
  <c r="BJ30" i="46" s="1"/>
  <c r="BL30" i="46" s="1"/>
  <c r="BM30" i="46" s="1"/>
  <c r="G57" i="46"/>
  <c r="J57" i="46" s="1"/>
  <c r="G74" i="46"/>
  <c r="J74" i="46" s="1"/>
  <c r="G122" i="46"/>
  <c r="G2" i="46"/>
  <c r="J2" i="46" s="1"/>
  <c r="G19" i="46"/>
  <c r="J19" i="46" s="1"/>
  <c r="G24" i="46"/>
  <c r="J24" i="46" s="1"/>
  <c r="G29" i="46"/>
  <c r="BJ29" i="46" s="1"/>
  <c r="BL29" i="46" s="1"/>
  <c r="BM29" i="46" s="1"/>
  <c r="G33" i="46"/>
  <c r="BJ33" i="46" s="1"/>
  <c r="BL33" i="46" s="1"/>
  <c r="BM33" i="46" s="1"/>
  <c r="G47" i="46"/>
  <c r="J47" i="46" s="1"/>
  <c r="G51" i="46"/>
  <c r="J51" i="46" s="1"/>
  <c r="G56" i="46"/>
  <c r="G61" i="46"/>
  <c r="J61" i="46" s="1"/>
  <c r="G68" i="46"/>
  <c r="BJ68" i="46" s="1"/>
  <c r="BL68" i="46" s="1"/>
  <c r="BM68" i="46" s="1"/>
  <c r="G72" i="46"/>
  <c r="J72" i="46" s="1"/>
  <c r="G82" i="46"/>
  <c r="J82" i="46" s="1"/>
  <c r="G87" i="46"/>
  <c r="J87" i="46" s="1"/>
  <c r="G92" i="46"/>
  <c r="J92" i="46" s="1"/>
  <c r="G102" i="46"/>
  <c r="J102" i="46" s="1"/>
  <c r="G106" i="46"/>
  <c r="J106" i="46" s="1"/>
  <c r="G112" i="46"/>
  <c r="J112" i="46" s="1"/>
  <c r="G13" i="46"/>
  <c r="J13" i="46" s="1"/>
  <c r="G5" i="46"/>
  <c r="J5" i="46" s="1"/>
  <c r="G17" i="46"/>
  <c r="J17" i="46" s="1"/>
  <c r="G7" i="46"/>
  <c r="J7" i="46" s="1"/>
  <c r="G14" i="46"/>
  <c r="J14" i="46" s="1"/>
  <c r="G25" i="45"/>
  <c r="J25" i="45" s="1"/>
  <c r="G43" i="45"/>
  <c r="J43" i="45" s="1"/>
  <c r="G30" i="45"/>
  <c r="J30" i="45" s="1"/>
  <c r="G26" i="45"/>
  <c r="AZ26" i="45" s="1"/>
  <c r="BB26" i="45" s="1"/>
  <c r="BC26" i="45" s="1"/>
  <c r="G42" i="45"/>
  <c r="J42" i="45" s="1"/>
  <c r="G22" i="45"/>
  <c r="AZ22" i="45" s="1"/>
  <c r="BB22" i="45" s="1"/>
  <c r="BC22" i="45" s="1"/>
  <c r="BJ12" i="46"/>
  <c r="BL12" i="46" s="1"/>
  <c r="BM12" i="46" s="1"/>
  <c r="J16" i="46"/>
  <c r="BJ21" i="46"/>
  <c r="BL21" i="46" s="1"/>
  <c r="BM21" i="46" s="1"/>
  <c r="G8" i="46"/>
  <c r="J25" i="46"/>
  <c r="G26" i="46"/>
  <c r="G42" i="46"/>
  <c r="J54" i="46"/>
  <c r="J76" i="46"/>
  <c r="BJ99" i="46"/>
  <c r="BL99" i="46" s="1"/>
  <c r="BM99" i="46" s="1"/>
  <c r="J28" i="46"/>
  <c r="BJ20" i="46"/>
  <c r="BL20" i="46" s="1"/>
  <c r="BM20" i="46" s="1"/>
  <c r="J36" i="46"/>
  <c r="G46" i="46"/>
  <c r="BJ103" i="46"/>
  <c r="BL103" i="46" s="1"/>
  <c r="BM103" i="46" s="1"/>
  <c r="G9" i="46"/>
  <c r="G18" i="46"/>
  <c r="G34" i="46"/>
  <c r="J49" i="46"/>
  <c r="G50" i="46"/>
  <c r="G58" i="46"/>
  <c r="BJ67" i="46"/>
  <c r="BL67" i="46" s="1"/>
  <c r="BM67" i="46" s="1"/>
  <c r="G65" i="46"/>
  <c r="G81" i="46"/>
  <c r="G97" i="46"/>
  <c r="G113" i="46"/>
  <c r="G69" i="46"/>
  <c r="G85" i="46"/>
  <c r="J91" i="46"/>
  <c r="G101" i="46"/>
  <c r="J107" i="46"/>
  <c r="BJ116" i="46"/>
  <c r="BL116" i="46" s="1"/>
  <c r="BM116" i="46" s="1"/>
  <c r="G117" i="46"/>
  <c r="G73" i="46"/>
  <c r="G89" i="46"/>
  <c r="G105" i="46"/>
  <c r="G121" i="46"/>
  <c r="J48" i="45"/>
  <c r="J52" i="45"/>
  <c r="AZ35" i="45"/>
  <c r="BB35" i="45" s="1"/>
  <c r="BC35" i="45" s="1"/>
  <c r="J39" i="45"/>
  <c r="AZ3" i="45"/>
  <c r="BB3" i="45" s="1"/>
  <c r="BC3" i="45" s="1"/>
  <c r="AZ20" i="45"/>
  <c r="BB20" i="45" s="1"/>
  <c r="BC20" i="45" s="1"/>
  <c r="J49" i="45"/>
  <c r="AZ113" i="45"/>
  <c r="BB113" i="45" s="1"/>
  <c r="BC113" i="45" s="1"/>
  <c r="J113" i="45"/>
  <c r="AZ21" i="45"/>
  <c r="BB21" i="45" s="1"/>
  <c r="BC21" i="45" s="1"/>
  <c r="AZ110" i="45"/>
  <c r="BB110" i="45" s="1"/>
  <c r="BC110" i="45" s="1"/>
  <c r="J29" i="45"/>
  <c r="G36" i="45"/>
  <c r="G4" i="45"/>
  <c r="G33" i="45"/>
  <c r="J54" i="45"/>
  <c r="G16" i="45"/>
  <c r="G2" i="45"/>
  <c r="G32" i="45"/>
  <c r="G37" i="45"/>
  <c r="J81" i="45"/>
  <c r="J97" i="45"/>
  <c r="J100" i="45"/>
  <c r="AZ117" i="45"/>
  <c r="BB117" i="45" s="1"/>
  <c r="BC117" i="45" s="1"/>
  <c r="J117" i="45"/>
  <c r="G59" i="45"/>
  <c r="G70" i="45"/>
  <c r="G75" i="45"/>
  <c r="G88" i="45"/>
  <c r="G104" i="45"/>
  <c r="AZ114" i="45"/>
  <c r="BB114" i="45" s="1"/>
  <c r="BC114" i="45" s="1"/>
  <c r="G120" i="45"/>
  <c r="G61" i="45"/>
  <c r="G65" i="45"/>
  <c r="J68" i="45"/>
  <c r="AZ68" i="45"/>
  <c r="BB68" i="45" s="1"/>
  <c r="BC68" i="45" s="1"/>
  <c r="G79" i="45"/>
  <c r="AZ86" i="45"/>
  <c r="BB86" i="45" s="1"/>
  <c r="BC86" i="45" s="1"/>
  <c r="G92" i="45"/>
  <c r="AZ118" i="45"/>
  <c r="BB118" i="45" s="1"/>
  <c r="BC118" i="45" s="1"/>
  <c r="J72" i="45"/>
  <c r="BJ106" i="46" l="1"/>
  <c r="BL106" i="46" s="1"/>
  <c r="BM106" i="46" s="1"/>
  <c r="J29" i="46"/>
  <c r="J26" i="45"/>
  <c r="J121" i="45"/>
  <c r="AZ94" i="45"/>
  <c r="BB94" i="45" s="1"/>
  <c r="BC94" i="45" s="1"/>
  <c r="J34" i="45"/>
  <c r="AZ19" i="45"/>
  <c r="BB19" i="45" s="1"/>
  <c r="BC19" i="45" s="1"/>
  <c r="AZ57" i="45"/>
  <c r="BB57" i="45" s="1"/>
  <c r="BC57" i="45" s="1"/>
  <c r="AZ40" i="45"/>
  <c r="BB40" i="45" s="1"/>
  <c r="BC40" i="45" s="1"/>
  <c r="AZ13" i="45"/>
  <c r="BB13" i="45" s="1"/>
  <c r="BC13" i="45" s="1"/>
  <c r="AZ93" i="45"/>
  <c r="BB93" i="45" s="1"/>
  <c r="BC93" i="45" s="1"/>
  <c r="AZ31" i="45"/>
  <c r="BB31" i="45" s="1"/>
  <c r="BC31" i="45" s="1"/>
  <c r="J78" i="45"/>
  <c r="J24" i="45"/>
  <c r="J46" i="45"/>
  <c r="AZ53" i="45"/>
  <c r="BB53" i="45" s="1"/>
  <c r="BC53" i="45" s="1"/>
  <c r="AZ10" i="45"/>
  <c r="BB10" i="45" s="1"/>
  <c r="BC10" i="45" s="1"/>
  <c r="AZ98" i="45"/>
  <c r="BB98" i="45" s="1"/>
  <c r="BC98" i="45" s="1"/>
  <c r="J62" i="45"/>
  <c r="AZ124" i="45"/>
  <c r="BB124" i="45" s="1"/>
  <c r="BC124" i="45" s="1"/>
  <c r="J101" i="45"/>
  <c r="J76" i="45"/>
  <c r="J12" i="45"/>
  <c r="AZ5" i="45"/>
  <c r="BB5" i="45" s="1"/>
  <c r="BC5" i="45" s="1"/>
  <c r="BJ43" i="46"/>
  <c r="BL43" i="46" s="1"/>
  <c r="BM43" i="46" s="1"/>
  <c r="J75" i="46"/>
  <c r="J96" i="46"/>
  <c r="BJ52" i="46"/>
  <c r="BL52" i="46" s="1"/>
  <c r="BM52" i="46" s="1"/>
  <c r="BJ114" i="46"/>
  <c r="BL114" i="46" s="1"/>
  <c r="BM114" i="46" s="1"/>
  <c r="J93" i="46"/>
  <c r="J22" i="46"/>
  <c r="BJ10" i="46"/>
  <c r="BL10" i="46" s="1"/>
  <c r="BM10" i="46" s="1"/>
  <c r="BJ70" i="46"/>
  <c r="BL70" i="46" s="1"/>
  <c r="BM70" i="46" s="1"/>
  <c r="J62" i="46"/>
  <c r="J104" i="46"/>
  <c r="BJ44" i="46"/>
  <c r="BL44" i="46" s="1"/>
  <c r="BM44" i="46" s="1"/>
  <c r="BJ90" i="46"/>
  <c r="BL90" i="46" s="1"/>
  <c r="BM90" i="46" s="1"/>
  <c r="BJ111" i="46"/>
  <c r="BL111" i="46" s="1"/>
  <c r="BM111" i="46" s="1"/>
  <c r="BJ77" i="46"/>
  <c r="BL77" i="46" s="1"/>
  <c r="BM77" i="46" s="1"/>
  <c r="BJ3" i="46"/>
  <c r="BL3" i="46" s="1"/>
  <c r="BM3" i="46" s="1"/>
  <c r="BJ24" i="46"/>
  <c r="BL24" i="46" s="1"/>
  <c r="BM24" i="46" s="1"/>
  <c r="BJ82" i="46"/>
  <c r="BL82" i="46" s="1"/>
  <c r="BM82" i="46" s="1"/>
  <c r="BJ78" i="46"/>
  <c r="BL78" i="46" s="1"/>
  <c r="BM78" i="46" s="1"/>
  <c r="BJ15" i="46"/>
  <c r="BL15" i="46" s="1"/>
  <c r="BM15" i="46" s="1"/>
  <c r="BJ40" i="46"/>
  <c r="BL40" i="46" s="1"/>
  <c r="BM40" i="46" s="1"/>
  <c r="BJ48" i="46"/>
  <c r="BL48" i="46" s="1"/>
  <c r="BM48" i="46" s="1"/>
  <c r="BJ17" i="46"/>
  <c r="BL17" i="46" s="1"/>
  <c r="BM17" i="46" s="1"/>
  <c r="J79" i="46"/>
  <c r="BJ112" i="46"/>
  <c r="BL112" i="46" s="1"/>
  <c r="BM112" i="46" s="1"/>
  <c r="J33" i="46"/>
  <c r="BJ37" i="46"/>
  <c r="BL37" i="46" s="1"/>
  <c r="BM37" i="46" s="1"/>
  <c r="J71" i="46"/>
  <c r="BJ6" i="46"/>
  <c r="BL6" i="46" s="1"/>
  <c r="BM6" i="46" s="1"/>
  <c r="BJ87" i="46"/>
  <c r="BL87" i="46" s="1"/>
  <c r="BM87" i="46" s="1"/>
  <c r="J32" i="46"/>
  <c r="J122" i="45"/>
  <c r="J77" i="45"/>
  <c r="AZ14" i="45"/>
  <c r="BB14" i="45" s="1"/>
  <c r="BC14" i="45" s="1"/>
  <c r="J105" i="45"/>
  <c r="J90" i="45"/>
  <c r="AZ96" i="45"/>
  <c r="BB96" i="45" s="1"/>
  <c r="BC96" i="45" s="1"/>
  <c r="AZ23" i="45"/>
  <c r="BB23" i="45" s="1"/>
  <c r="BC23" i="45" s="1"/>
  <c r="J67" i="45"/>
  <c r="J44" i="45"/>
  <c r="J109" i="45"/>
  <c r="J63" i="45"/>
  <c r="AZ28" i="45"/>
  <c r="BB28" i="45" s="1"/>
  <c r="BC28" i="45" s="1"/>
  <c r="AZ85" i="45"/>
  <c r="BB85" i="45" s="1"/>
  <c r="BC85" i="45" s="1"/>
  <c r="BJ14" i="46"/>
  <c r="BL14" i="46" s="1"/>
  <c r="BM14" i="46" s="1"/>
  <c r="BJ118" i="46"/>
  <c r="BL118" i="46" s="1"/>
  <c r="BM118" i="46" s="1"/>
  <c r="BJ95" i="46"/>
  <c r="BL95" i="46" s="1"/>
  <c r="BM95" i="46" s="1"/>
  <c r="BJ55" i="46"/>
  <c r="BL55" i="46" s="1"/>
  <c r="BM55" i="46" s="1"/>
  <c r="J100" i="46"/>
  <c r="J68" i="46"/>
  <c r="BJ57" i="46"/>
  <c r="BL57" i="46" s="1"/>
  <c r="BM57" i="46" s="1"/>
  <c r="BJ83" i="46"/>
  <c r="BL83" i="46" s="1"/>
  <c r="BM83" i="46" s="1"/>
  <c r="BJ41" i="46"/>
  <c r="BL41" i="46" s="1"/>
  <c r="BM41" i="46" s="1"/>
  <c r="BJ86" i="46"/>
  <c r="BL86" i="46" s="1"/>
  <c r="BM86" i="46" s="1"/>
  <c r="BJ110" i="46"/>
  <c r="BL110" i="46" s="1"/>
  <c r="BM110" i="46" s="1"/>
  <c r="BJ27" i="46"/>
  <c r="BL27" i="46" s="1"/>
  <c r="BM27" i="46" s="1"/>
  <c r="BJ66" i="46"/>
  <c r="BL66" i="46" s="1"/>
  <c r="BM66" i="46" s="1"/>
  <c r="BJ119" i="46"/>
  <c r="BL119" i="46" s="1"/>
  <c r="BM119" i="46" s="1"/>
  <c r="BJ61" i="46"/>
  <c r="BJ23" i="46"/>
  <c r="BL23" i="46" s="1"/>
  <c r="BM23" i="46" s="1"/>
  <c r="BJ53" i="46"/>
  <c r="BL53" i="46" s="1"/>
  <c r="BM53" i="46" s="1"/>
  <c r="BJ59" i="46"/>
  <c r="BL59" i="46" s="1"/>
  <c r="BM59" i="46" s="1"/>
  <c r="BJ115" i="46"/>
  <c r="BL115" i="46" s="1"/>
  <c r="BM115" i="46" s="1"/>
  <c r="BJ45" i="46"/>
  <c r="BL45" i="46" s="1"/>
  <c r="BM45" i="46" s="1"/>
  <c r="BJ84" i="46"/>
  <c r="BL84" i="46" s="1"/>
  <c r="BM84" i="46" s="1"/>
  <c r="J109" i="46"/>
  <c r="J84" i="45"/>
  <c r="AZ51" i="45"/>
  <c r="BB51" i="45" s="1"/>
  <c r="BC51" i="45" s="1"/>
  <c r="AZ9" i="45"/>
  <c r="BB9" i="45" s="1"/>
  <c r="BC9" i="45" s="1"/>
  <c r="J87" i="45"/>
  <c r="AZ43" i="45"/>
  <c r="BB43" i="45" s="1"/>
  <c r="BC43" i="45" s="1"/>
  <c r="AZ55" i="45"/>
  <c r="BB55" i="45" s="1"/>
  <c r="BC55" i="45" s="1"/>
  <c r="J50" i="45"/>
  <c r="AZ38" i="45"/>
  <c r="BB38" i="45" s="1"/>
  <c r="BC38" i="45" s="1"/>
  <c r="AZ45" i="45"/>
  <c r="BB45" i="45" s="1"/>
  <c r="BC45" i="45" s="1"/>
  <c r="J89" i="45"/>
  <c r="AZ71" i="45"/>
  <c r="BB71" i="45" s="1"/>
  <c r="BC71" i="45" s="1"/>
  <c r="J80" i="45"/>
  <c r="AZ108" i="45"/>
  <c r="BB108" i="45" s="1"/>
  <c r="BC108" i="45" s="1"/>
  <c r="J22" i="45"/>
  <c r="AZ106" i="45"/>
  <c r="BB106" i="45" s="1"/>
  <c r="BC106" i="45" s="1"/>
  <c r="AZ102" i="45"/>
  <c r="BB102" i="45" s="1"/>
  <c r="BC102" i="45" s="1"/>
  <c r="J58" i="45"/>
  <c r="AZ7" i="45"/>
  <c r="BB7" i="45" s="1"/>
  <c r="BC7" i="45" s="1"/>
  <c r="AZ41" i="45"/>
  <c r="BB41" i="45" s="1"/>
  <c r="BC41" i="45" s="1"/>
  <c r="AZ25" i="45"/>
  <c r="BB25" i="45" s="1"/>
  <c r="BC25" i="45" s="1"/>
  <c r="AZ116" i="45"/>
  <c r="BB116" i="45" s="1"/>
  <c r="BC116" i="45" s="1"/>
  <c r="AZ112" i="45"/>
  <c r="BB112" i="45" s="1"/>
  <c r="BC112" i="45" s="1"/>
  <c r="AZ47" i="45"/>
  <c r="BB47" i="45" s="1"/>
  <c r="BC47" i="45" s="1"/>
  <c r="J15" i="45"/>
  <c r="J115" i="45"/>
  <c r="AZ95" i="45"/>
  <c r="BB95" i="45" s="1"/>
  <c r="BC95" i="45" s="1"/>
  <c r="J95" i="45"/>
  <c r="AZ74" i="45"/>
  <c r="BB74" i="45" s="1"/>
  <c r="BC74" i="45" s="1"/>
  <c r="J74" i="45"/>
  <c r="AZ103" i="45"/>
  <c r="BB103" i="45" s="1"/>
  <c r="BC103" i="45" s="1"/>
  <c r="J103" i="45"/>
  <c r="AZ69" i="45"/>
  <c r="BB69" i="45" s="1"/>
  <c r="BC69" i="45" s="1"/>
  <c r="J69" i="45"/>
  <c r="AZ111" i="45"/>
  <c r="BB111" i="45" s="1"/>
  <c r="BC111" i="45" s="1"/>
  <c r="J111" i="45"/>
  <c r="AZ56" i="45"/>
  <c r="BB56" i="45" s="1"/>
  <c r="BC56" i="45" s="1"/>
  <c r="J56" i="45"/>
  <c r="AZ99" i="45"/>
  <c r="BB99" i="45" s="1"/>
  <c r="BC99" i="45" s="1"/>
  <c r="J99" i="45"/>
  <c r="AZ123" i="45"/>
  <c r="BB123" i="45" s="1"/>
  <c r="BC123" i="45" s="1"/>
  <c r="J123" i="45"/>
  <c r="AZ64" i="45"/>
  <c r="BB64" i="45" s="1"/>
  <c r="BC64" i="45" s="1"/>
  <c r="J64" i="45"/>
  <c r="AZ119" i="45"/>
  <c r="BB119" i="45" s="1"/>
  <c r="BC119" i="45" s="1"/>
  <c r="J119" i="45"/>
  <c r="AZ91" i="45"/>
  <c r="BB91" i="45" s="1"/>
  <c r="BC91" i="45" s="1"/>
  <c r="J91" i="45"/>
  <c r="BJ120" i="46"/>
  <c r="BL120" i="46" s="1"/>
  <c r="BM120" i="46" s="1"/>
  <c r="BJ102" i="46"/>
  <c r="BL102" i="46" s="1"/>
  <c r="BM102" i="46" s="1"/>
  <c r="BJ72" i="46"/>
  <c r="BL72" i="46" s="1"/>
  <c r="BM72" i="46" s="1"/>
  <c r="BJ98" i="46"/>
  <c r="BL98" i="46" s="1"/>
  <c r="BM98" i="46" s="1"/>
  <c r="J63" i="46"/>
  <c r="BJ80" i="46"/>
  <c r="BL80" i="46" s="1"/>
  <c r="BM80" i="46" s="1"/>
  <c r="BJ60" i="46"/>
  <c r="BL60" i="46" s="1"/>
  <c r="BM60" i="46" s="1"/>
  <c r="BJ74" i="46"/>
  <c r="BL74" i="46" s="1"/>
  <c r="BM74" i="46" s="1"/>
  <c r="BJ11" i="46"/>
  <c r="BL11" i="46" s="1"/>
  <c r="BM11" i="46" s="1"/>
  <c r="BJ5" i="46"/>
  <c r="BL5" i="46" s="1"/>
  <c r="BM5" i="46" s="1"/>
  <c r="BJ51" i="46"/>
  <c r="BL51" i="46" s="1"/>
  <c r="BM51" i="46" s="1"/>
  <c r="BJ35" i="46"/>
  <c r="BL35" i="46" s="1"/>
  <c r="BM35" i="46" s="1"/>
  <c r="BJ64" i="46"/>
  <c r="BL64" i="46" s="1"/>
  <c r="BM64" i="46" s="1"/>
  <c r="BJ47" i="46"/>
  <c r="BL47" i="46" s="1"/>
  <c r="BM47" i="46" s="1"/>
  <c r="BJ31" i="46"/>
  <c r="BL31" i="46" s="1"/>
  <c r="BM31" i="46" s="1"/>
  <c r="BJ19" i="46"/>
  <c r="BL19" i="46" s="1"/>
  <c r="BM19" i="46" s="1"/>
  <c r="BJ88" i="46"/>
  <c r="BL88" i="46" s="1"/>
  <c r="BM88" i="46" s="1"/>
  <c r="BJ108" i="46"/>
  <c r="BL108" i="46" s="1"/>
  <c r="BM108" i="46" s="1"/>
  <c r="J30" i="46"/>
  <c r="BJ2" i="46"/>
  <c r="BL2" i="46" s="1"/>
  <c r="BM2" i="46" s="1"/>
  <c r="BJ92" i="46"/>
  <c r="BL92" i="46" s="1"/>
  <c r="BM92" i="46" s="1"/>
  <c r="J38" i="46"/>
  <c r="BJ4" i="46"/>
  <c r="BL4" i="46" s="1"/>
  <c r="BM4" i="46" s="1"/>
  <c r="BJ56" i="46"/>
  <c r="BL56" i="46" s="1"/>
  <c r="BM56" i="46" s="1"/>
  <c r="J56" i="46"/>
  <c r="BJ122" i="46"/>
  <c r="BL122" i="46" s="1"/>
  <c r="BM122" i="46" s="1"/>
  <c r="J122" i="46"/>
  <c r="BJ39" i="46"/>
  <c r="BL39" i="46" s="1"/>
  <c r="BM39" i="46" s="1"/>
  <c r="BJ94" i="46"/>
  <c r="BL94" i="46" s="1"/>
  <c r="BM94" i="46" s="1"/>
  <c r="BJ13" i="46"/>
  <c r="BL13" i="46" s="1"/>
  <c r="BM13" i="46" s="1"/>
  <c r="BJ7" i="46"/>
  <c r="BL7" i="46" s="1"/>
  <c r="BM7" i="46" s="1"/>
  <c r="AZ30" i="45"/>
  <c r="BB30" i="45" s="1"/>
  <c r="BC30" i="45" s="1"/>
  <c r="AZ42" i="45"/>
  <c r="BB42" i="45" s="1"/>
  <c r="BC42" i="45" s="1"/>
  <c r="BJ121" i="46"/>
  <c r="BL121" i="46" s="1"/>
  <c r="BM121" i="46" s="1"/>
  <c r="J121" i="46"/>
  <c r="BJ89" i="46"/>
  <c r="BL89" i="46" s="1"/>
  <c r="BM89" i="46" s="1"/>
  <c r="J89" i="46"/>
  <c r="BJ101" i="46"/>
  <c r="BL101" i="46" s="1"/>
  <c r="BM101" i="46" s="1"/>
  <c r="J101" i="46"/>
  <c r="BJ69" i="46"/>
  <c r="BL69" i="46" s="1"/>
  <c r="BM69" i="46" s="1"/>
  <c r="J69" i="46"/>
  <c r="BJ50" i="46"/>
  <c r="BL50" i="46" s="1"/>
  <c r="BM50" i="46" s="1"/>
  <c r="J50" i="46"/>
  <c r="BJ34" i="46"/>
  <c r="BL34" i="46" s="1"/>
  <c r="BM34" i="46" s="1"/>
  <c r="J34" i="46"/>
  <c r="BJ42" i="46"/>
  <c r="BL42" i="46" s="1"/>
  <c r="BM42" i="46" s="1"/>
  <c r="J42" i="46"/>
  <c r="BJ105" i="46"/>
  <c r="BL105" i="46" s="1"/>
  <c r="BM105" i="46" s="1"/>
  <c r="J105" i="46"/>
  <c r="BJ73" i="46"/>
  <c r="BL73" i="46" s="1"/>
  <c r="BM73" i="46" s="1"/>
  <c r="J73" i="46"/>
  <c r="BJ113" i="46"/>
  <c r="BL113" i="46" s="1"/>
  <c r="BM113" i="46" s="1"/>
  <c r="J113" i="46"/>
  <c r="BJ58" i="46"/>
  <c r="BL58" i="46" s="1"/>
  <c r="BM58" i="46" s="1"/>
  <c r="J58" i="46"/>
  <c r="BJ18" i="46"/>
  <c r="BL18" i="46" s="1"/>
  <c r="BM18" i="46" s="1"/>
  <c r="J18" i="46"/>
  <c r="J9" i="46"/>
  <c r="BJ9" i="46"/>
  <c r="BL9" i="46" s="1"/>
  <c r="BM9" i="46" s="1"/>
  <c r="BJ26" i="46"/>
  <c r="BL26" i="46" s="1"/>
  <c r="BM26" i="46" s="1"/>
  <c r="J26" i="46"/>
  <c r="BJ117" i="46"/>
  <c r="BL117" i="46" s="1"/>
  <c r="BM117" i="46" s="1"/>
  <c r="J117" i="46"/>
  <c r="BJ85" i="46"/>
  <c r="BL85" i="46" s="1"/>
  <c r="BM85" i="46" s="1"/>
  <c r="J85" i="46"/>
  <c r="BJ97" i="46"/>
  <c r="BL97" i="46" s="1"/>
  <c r="BM97" i="46" s="1"/>
  <c r="J97" i="46"/>
  <c r="BJ81" i="46"/>
  <c r="BL81" i="46" s="1"/>
  <c r="BM81" i="46" s="1"/>
  <c r="J81" i="46"/>
  <c r="BJ65" i="46"/>
  <c r="BL65" i="46" s="1"/>
  <c r="BM65" i="46" s="1"/>
  <c r="J65" i="46"/>
  <c r="BJ46" i="46"/>
  <c r="BL46" i="46" s="1"/>
  <c r="BM46" i="46" s="1"/>
  <c r="J46" i="46"/>
  <c r="BJ8" i="46"/>
  <c r="BL8" i="46" s="1"/>
  <c r="BM8" i="46" s="1"/>
  <c r="J8" i="46"/>
  <c r="AZ4" i="45"/>
  <c r="BB4" i="45" s="1"/>
  <c r="BC4" i="45" s="1"/>
  <c r="J4" i="45"/>
  <c r="J92" i="45"/>
  <c r="AZ92" i="45"/>
  <c r="BB92" i="45" s="1"/>
  <c r="BC92" i="45" s="1"/>
  <c r="J65" i="45"/>
  <c r="AZ65" i="45"/>
  <c r="BB65" i="45" s="1"/>
  <c r="BC65" i="45" s="1"/>
  <c r="J70" i="45"/>
  <c r="AZ70" i="45"/>
  <c r="BB70" i="45" s="1"/>
  <c r="BC70" i="45" s="1"/>
  <c r="J75" i="45"/>
  <c r="AZ75" i="45"/>
  <c r="BB75" i="45" s="1"/>
  <c r="BC75" i="45" s="1"/>
  <c r="J79" i="45"/>
  <c r="AZ79" i="45"/>
  <c r="BB79" i="45" s="1"/>
  <c r="BC79" i="45" s="1"/>
  <c r="J61" i="45"/>
  <c r="AZ61" i="45"/>
  <c r="BB61" i="45" s="1"/>
  <c r="BC61" i="45" s="1"/>
  <c r="J120" i="45"/>
  <c r="AZ120" i="45"/>
  <c r="BB120" i="45" s="1"/>
  <c r="BC120" i="45" s="1"/>
  <c r="J104" i="45"/>
  <c r="AZ104" i="45"/>
  <c r="BB104" i="45" s="1"/>
  <c r="BC104" i="45" s="1"/>
  <c r="J88" i="45"/>
  <c r="AZ88" i="45"/>
  <c r="BB88" i="45" s="1"/>
  <c r="BC88" i="45" s="1"/>
  <c r="J59" i="45"/>
  <c r="AZ59" i="45"/>
  <c r="BB59" i="45" s="1"/>
  <c r="BC59" i="45" s="1"/>
  <c r="AZ37" i="45"/>
  <c r="BB37" i="45" s="1"/>
  <c r="BC37" i="45" s="1"/>
  <c r="J37" i="45"/>
  <c r="AZ32" i="45"/>
  <c r="BB32" i="45" s="1"/>
  <c r="BC32" i="45" s="1"/>
  <c r="J32" i="45"/>
  <c r="AZ2" i="45"/>
  <c r="BB2" i="45" s="1"/>
  <c r="BC2" i="45" s="1"/>
  <c r="J2" i="45"/>
  <c r="AZ16" i="45"/>
  <c r="BB16" i="45" s="1"/>
  <c r="BC16" i="45" s="1"/>
  <c r="J16" i="45"/>
  <c r="AZ33" i="45"/>
  <c r="BB33" i="45" s="1"/>
  <c r="BC33" i="45" s="1"/>
  <c r="J33" i="45"/>
  <c r="AZ36" i="45"/>
  <c r="BB36" i="45" s="1"/>
  <c r="BC36" i="45" s="1"/>
  <c r="J36" i="45"/>
  <c r="U196" i="41" l="1"/>
  <c r="T196" i="41"/>
  <c r="S196" i="41"/>
  <c r="R196" i="41"/>
  <c r="Q196" i="41"/>
  <c r="P196" i="41"/>
  <c r="O196" i="41"/>
  <c r="N196" i="41"/>
  <c r="M196" i="41"/>
  <c r="L196" i="41"/>
  <c r="K191" i="41"/>
  <c r="I191" i="41"/>
  <c r="K190" i="41"/>
  <c r="I190" i="41"/>
  <c r="K189" i="41"/>
  <c r="I189" i="41"/>
  <c r="K188" i="41"/>
  <c r="I188" i="41"/>
  <c r="K187" i="41"/>
  <c r="I187" i="41"/>
  <c r="K186" i="41"/>
  <c r="I186" i="41"/>
  <c r="K185" i="41"/>
  <c r="I185" i="41"/>
  <c r="K184" i="41"/>
  <c r="I184" i="41"/>
  <c r="K183" i="41"/>
  <c r="I183" i="41"/>
  <c r="K182" i="41"/>
  <c r="I182" i="41"/>
  <c r="K181" i="41"/>
  <c r="I181" i="41"/>
  <c r="K180" i="41"/>
  <c r="I180" i="41"/>
  <c r="K179" i="41"/>
  <c r="I179" i="41"/>
  <c r="K178" i="41"/>
  <c r="I178" i="41"/>
  <c r="K177" i="41"/>
  <c r="I177" i="41"/>
  <c r="K176" i="41"/>
  <c r="I176" i="41"/>
  <c r="K175" i="41"/>
  <c r="I175" i="41"/>
  <c r="K174" i="41"/>
  <c r="I174" i="41"/>
  <c r="K173" i="41"/>
  <c r="I173" i="41"/>
  <c r="K172" i="41"/>
  <c r="I172" i="41"/>
  <c r="K171" i="41"/>
  <c r="I171" i="41"/>
  <c r="K170" i="41"/>
  <c r="I170" i="41"/>
  <c r="K169" i="41"/>
  <c r="I169" i="41"/>
  <c r="K157" i="41"/>
  <c r="I157" i="41" s="1"/>
  <c r="K156" i="41"/>
  <c r="I156" i="41" s="1"/>
  <c r="K155" i="41"/>
  <c r="I155" i="41" s="1"/>
  <c r="K154" i="41"/>
  <c r="I154" i="41" s="1"/>
  <c r="K153" i="41"/>
  <c r="I153" i="41" s="1"/>
  <c r="K152" i="41"/>
  <c r="I152" i="41" s="1"/>
  <c r="K151" i="41"/>
  <c r="I151" i="41" s="1"/>
  <c r="K150" i="41"/>
  <c r="I150" i="41" s="1"/>
  <c r="K149" i="41"/>
  <c r="I149" i="41" s="1"/>
  <c r="K148" i="41"/>
  <c r="I148" i="41" s="1"/>
  <c r="K147" i="41"/>
  <c r="I147" i="41" s="1"/>
  <c r="K146" i="41"/>
  <c r="I146" i="41" s="1"/>
  <c r="K145" i="41"/>
  <c r="I145" i="41" s="1"/>
  <c r="K144" i="41"/>
  <c r="I144" i="41" s="1"/>
  <c r="K143" i="41"/>
  <c r="I143" i="41" s="1"/>
  <c r="K142" i="41"/>
  <c r="I142" i="41" s="1"/>
  <c r="K141" i="41"/>
  <c r="I141" i="41" s="1"/>
  <c r="K140" i="41"/>
  <c r="I140" i="41" s="1"/>
  <c r="K139" i="41"/>
  <c r="I139" i="41" s="1"/>
  <c r="K138" i="41"/>
  <c r="I138" i="41" s="1"/>
  <c r="K137" i="41"/>
  <c r="I137" i="41" s="1"/>
  <c r="K136" i="41"/>
  <c r="I136" i="41" s="1"/>
  <c r="K135" i="41"/>
  <c r="I135" i="41" s="1"/>
  <c r="K134" i="41"/>
  <c r="I134" i="41" s="1"/>
  <c r="K100" i="41"/>
  <c r="I100" i="41" s="1"/>
  <c r="K126" i="41"/>
  <c r="I126" i="41"/>
  <c r="K81" i="41"/>
  <c r="I81" i="41" s="1"/>
  <c r="K133" i="41"/>
  <c r="I133" i="41" s="1"/>
  <c r="K132" i="41"/>
  <c r="I132" i="41" s="1"/>
  <c r="K131" i="41"/>
  <c r="I131" i="41" s="1"/>
  <c r="K130" i="41"/>
  <c r="I130" i="41" s="1"/>
  <c r="K129" i="41"/>
  <c r="I129" i="41" s="1"/>
  <c r="K128" i="41"/>
  <c r="I128" i="41" s="1"/>
  <c r="K127" i="41"/>
  <c r="I127" i="41" s="1"/>
  <c r="K125" i="41"/>
  <c r="I125" i="41" s="1"/>
  <c r="K124" i="41"/>
  <c r="I124" i="41" s="1"/>
  <c r="K123" i="41"/>
  <c r="I123" i="41" s="1"/>
  <c r="K122" i="41"/>
  <c r="I122" i="41" s="1"/>
  <c r="K121" i="41"/>
  <c r="I121" i="41" s="1"/>
  <c r="K120" i="41"/>
  <c r="I120" i="41" s="1"/>
  <c r="K119" i="41"/>
  <c r="I119" i="41" s="1"/>
  <c r="K118" i="41"/>
  <c r="I118" i="41" s="1"/>
  <c r="K117" i="41"/>
  <c r="I117" i="41" s="1"/>
  <c r="K116" i="41"/>
  <c r="I116" i="41" s="1"/>
  <c r="K115" i="41"/>
  <c r="I115" i="41" s="1"/>
  <c r="K114" i="41"/>
  <c r="I114" i="41" s="1"/>
  <c r="K113" i="41"/>
  <c r="I113" i="41" s="1"/>
  <c r="K112" i="41"/>
  <c r="I112" i="41" s="1"/>
  <c r="K111" i="41"/>
  <c r="I111" i="41" s="1"/>
  <c r="K110" i="41"/>
  <c r="I110" i="41" s="1"/>
  <c r="K109" i="41"/>
  <c r="I109" i="41" s="1"/>
  <c r="K108" i="41"/>
  <c r="I108" i="41" s="1"/>
  <c r="K107" i="41"/>
  <c r="I107" i="41" s="1"/>
  <c r="K106" i="41"/>
  <c r="I106" i="41" s="1"/>
  <c r="K105" i="41"/>
  <c r="I105" i="41" s="1"/>
  <c r="K104" i="41"/>
  <c r="I104" i="41" s="1"/>
  <c r="K103" i="41"/>
  <c r="I103" i="41" s="1"/>
  <c r="K102" i="41"/>
  <c r="I102" i="41" s="1"/>
  <c r="K101" i="41"/>
  <c r="I101" i="41" s="1"/>
  <c r="K99" i="41"/>
  <c r="I99" i="41" s="1"/>
  <c r="K98" i="41"/>
  <c r="I98" i="41" s="1"/>
  <c r="K97" i="41"/>
  <c r="I97" i="41" s="1"/>
  <c r="K96" i="41"/>
  <c r="I96" i="41" s="1"/>
  <c r="K95" i="41"/>
  <c r="I95" i="41" s="1"/>
  <c r="K94" i="41"/>
  <c r="I94" i="41" s="1"/>
  <c r="K93" i="41"/>
  <c r="I93" i="41" s="1"/>
  <c r="K92" i="41"/>
  <c r="I92" i="41" s="1"/>
  <c r="K91" i="41"/>
  <c r="I91" i="41" s="1"/>
  <c r="K90" i="41"/>
  <c r="I90" i="41" s="1"/>
  <c r="K89" i="41"/>
  <c r="I89" i="41" s="1"/>
  <c r="K88" i="41"/>
  <c r="I88" i="41" s="1"/>
  <c r="K87" i="41"/>
  <c r="I87" i="41" s="1"/>
  <c r="K86" i="41"/>
  <c r="I86" i="41" s="1"/>
  <c r="K85" i="41"/>
  <c r="I85" i="41" s="1"/>
  <c r="K84" i="41"/>
  <c r="I84" i="41" s="1"/>
  <c r="K83" i="41"/>
  <c r="I83" i="41" s="1"/>
  <c r="K82" i="41"/>
  <c r="I82" i="41" s="1"/>
  <c r="K80" i="41"/>
  <c r="I80" i="41" s="1"/>
  <c r="K79" i="41"/>
  <c r="I79" i="41" s="1"/>
  <c r="K78" i="41"/>
  <c r="I78" i="41" s="1"/>
  <c r="K77" i="41"/>
  <c r="I77" i="41" s="1"/>
  <c r="K76" i="41"/>
  <c r="I76" i="41" s="1"/>
  <c r="K75" i="41"/>
  <c r="I75" i="41" s="1"/>
  <c r="K74" i="41"/>
  <c r="I74" i="41" s="1"/>
  <c r="K73" i="41"/>
  <c r="I73" i="41" s="1"/>
  <c r="K72" i="41"/>
  <c r="I72" i="41"/>
  <c r="K71" i="41"/>
  <c r="I71" i="41" s="1"/>
  <c r="K70" i="41"/>
  <c r="I70" i="41"/>
  <c r="K69" i="41"/>
  <c r="I69" i="41" s="1"/>
  <c r="K68" i="41"/>
  <c r="I68" i="41" s="1"/>
  <c r="K67" i="41"/>
  <c r="I67" i="41" s="1"/>
  <c r="K66" i="41"/>
  <c r="I66" i="41" s="1"/>
  <c r="K65" i="41"/>
  <c r="I65" i="41" s="1"/>
  <c r="K64" i="41"/>
  <c r="I64" i="41" s="1"/>
  <c r="K63" i="41"/>
  <c r="I63" i="41" s="1"/>
  <c r="K62" i="41"/>
  <c r="I62" i="41" s="1"/>
  <c r="K61" i="41"/>
  <c r="I61" i="41" s="1"/>
  <c r="K60" i="41"/>
  <c r="I60" i="41" s="1"/>
  <c r="K59" i="41"/>
  <c r="I59" i="41" s="1"/>
  <c r="K58" i="41"/>
  <c r="I58" i="41"/>
  <c r="K57" i="41"/>
  <c r="I57" i="41"/>
  <c r="K56" i="41"/>
  <c r="I56" i="41"/>
  <c r="K55" i="41"/>
  <c r="I55" i="41"/>
  <c r="K54" i="41"/>
  <c r="I54" i="41"/>
  <c r="K53" i="41"/>
  <c r="I53" i="41"/>
  <c r="K52" i="41"/>
  <c r="I52" i="41"/>
  <c r="K51" i="41"/>
  <c r="I51" i="41"/>
  <c r="K50" i="41"/>
  <c r="I50" i="41"/>
  <c r="K49" i="41"/>
  <c r="I49" i="41" s="1"/>
  <c r="K48" i="41"/>
  <c r="I48" i="41"/>
  <c r="K47" i="41"/>
  <c r="I47" i="41" s="1"/>
  <c r="K46" i="41"/>
  <c r="I46" i="41"/>
  <c r="K45" i="41"/>
  <c r="I45" i="41" s="1"/>
  <c r="K44" i="41"/>
  <c r="I44" i="41" s="1"/>
  <c r="K43" i="41"/>
  <c r="I43" i="41" s="1"/>
  <c r="K42" i="41"/>
  <c r="I42" i="41" s="1"/>
  <c r="K41" i="41"/>
  <c r="I41" i="41" s="1"/>
  <c r="K40" i="41"/>
  <c r="I40" i="41" s="1"/>
  <c r="K39" i="41"/>
  <c r="I39" i="41"/>
  <c r="K38" i="41"/>
  <c r="I38" i="41" s="1"/>
  <c r="K37" i="41"/>
  <c r="I37" i="41" s="1"/>
  <c r="K36" i="41"/>
  <c r="I36" i="41" s="1"/>
  <c r="K35" i="41"/>
  <c r="I35" i="41" s="1"/>
  <c r="K34" i="41"/>
  <c r="I34" i="41" s="1"/>
  <c r="K33" i="41"/>
  <c r="I33" i="41" s="1"/>
  <c r="K32" i="41"/>
  <c r="I32" i="41" s="1"/>
  <c r="K31" i="41"/>
  <c r="I31" i="41" s="1"/>
  <c r="K30" i="41"/>
  <c r="I30" i="41" s="1"/>
  <c r="K29" i="41"/>
  <c r="I29" i="41" s="1"/>
  <c r="K28" i="41"/>
  <c r="I28" i="41" s="1"/>
  <c r="K27" i="41"/>
  <c r="I27" i="41" s="1"/>
  <c r="K26" i="41"/>
  <c r="I26" i="41" s="1"/>
  <c r="K25" i="41"/>
  <c r="I25" i="41" s="1"/>
  <c r="K24" i="41"/>
  <c r="I24" i="41" s="1"/>
  <c r="K23" i="41"/>
  <c r="I23" i="41" s="1"/>
  <c r="K22" i="41"/>
  <c r="I22" i="41" s="1"/>
  <c r="K21" i="41"/>
  <c r="I21" i="41" s="1"/>
  <c r="K20" i="41"/>
  <c r="I20" i="41" s="1"/>
  <c r="K19" i="41"/>
  <c r="I19" i="41" s="1"/>
  <c r="K18" i="41"/>
  <c r="I18" i="41" s="1"/>
  <c r="K17" i="41"/>
  <c r="I17" i="41" s="1"/>
  <c r="K16" i="41"/>
  <c r="I16" i="41" s="1"/>
  <c r="K15" i="41"/>
  <c r="K14" i="41"/>
  <c r="I14" i="41" s="1"/>
  <c r="K13" i="41"/>
  <c r="I13" i="41" s="1"/>
  <c r="K12" i="41"/>
  <c r="I12" i="41"/>
  <c r="K11" i="41"/>
  <c r="I11" i="41" s="1"/>
  <c r="K10" i="41"/>
  <c r="I10" i="41" s="1"/>
  <c r="K9" i="41"/>
  <c r="I9" i="41" s="1"/>
  <c r="K8" i="41"/>
  <c r="I8" i="41" s="1"/>
  <c r="K7" i="41"/>
  <c r="I7" i="41" s="1"/>
  <c r="K6" i="41"/>
  <c r="I6" i="41" s="1"/>
  <c r="K5" i="41"/>
  <c r="I5" i="41" s="1"/>
  <c r="K4" i="41"/>
  <c r="I4" i="41" s="1"/>
  <c r="K3" i="41"/>
  <c r="I3" i="41" s="1"/>
  <c r="K2" i="41"/>
  <c r="I2" i="41" s="1"/>
  <c r="I16" i="34"/>
  <c r="G16" i="34"/>
  <c r="F16" i="34"/>
  <c r="E16" i="34"/>
  <c r="D16" i="34"/>
  <c r="C16" i="34"/>
  <c r="B16" i="34"/>
  <c r="G15" i="34"/>
  <c r="F15" i="34"/>
  <c r="E15" i="34"/>
  <c r="D15" i="34"/>
  <c r="C15" i="34"/>
  <c r="B15" i="34"/>
  <c r="H14" i="34"/>
  <c r="H13" i="34"/>
  <c r="H12" i="34"/>
  <c r="H11" i="34"/>
  <c r="H10" i="34"/>
  <c r="H9" i="34"/>
  <c r="H8" i="34"/>
  <c r="H7" i="34"/>
  <c r="H6" i="34"/>
  <c r="H5" i="34"/>
  <c r="H15" i="34" l="1"/>
  <c r="H16" i="34"/>
  <c r="G17" i="45" l="1"/>
  <c r="J17" i="45" s="1"/>
  <c r="G27" i="45"/>
  <c r="AZ27" i="45" s="1"/>
  <c r="BB27" i="45" s="1"/>
  <c r="BC27" i="45" s="1"/>
  <c r="G6" i="45"/>
  <c r="J6" i="45" s="1"/>
  <c r="G8" i="45"/>
  <c r="J8" i="45" s="1"/>
  <c r="G18" i="45"/>
  <c r="AZ18" i="45" s="1"/>
  <c r="BB18" i="45" s="1"/>
  <c r="BC18" i="45" s="1"/>
  <c r="G11" i="45"/>
  <c r="J11" i="45" s="1"/>
  <c r="AZ11" i="45" l="1"/>
  <c r="BB11" i="45" s="1"/>
  <c r="BC11" i="45" s="1"/>
  <c r="J27" i="45"/>
  <c r="AZ6" i="45"/>
  <c r="BB6" i="45" s="1"/>
  <c r="BC6" i="45" s="1"/>
  <c r="J18" i="45"/>
  <c r="AZ17" i="45"/>
  <c r="BB17" i="45" s="1"/>
  <c r="BC17" i="45" s="1"/>
  <c r="AZ8" i="45"/>
  <c r="BB8" i="45" s="1"/>
  <c r="BC8" i="45" s="1"/>
  <c r="H77" i="56" l="1"/>
  <c r="BB77" i="56" s="1"/>
  <c r="BD77" i="56" s="1"/>
  <c r="BE77" i="56" s="1"/>
  <c r="K77" i="5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tc={9798E4FE-D94B-42E5-8926-1EA5FD85C18C}</author>
  </authors>
  <commentList>
    <comment ref="I18" authorId="0" shapeId="0" xr:uid="{7A843B6F-50AB-43D4-9965-9BFF9F00F91F}">
      <text>
        <r>
          <rPr>
            <b/>
            <sz val="9"/>
            <color rgb="FF000000"/>
            <rFont val="Tahoma"/>
            <family val="2"/>
            <charset val="1"/>
          </rPr>
          <t xml:space="preserve">Sjoerd Jaarsma:
</t>
        </r>
        <r>
          <rPr>
            <sz val="9"/>
            <color rgb="FF000000"/>
            <rFont val="Tahoma"/>
            <family val="2"/>
            <charset val="1"/>
          </rPr>
          <t>Jaar ouder gemaakt.</t>
        </r>
      </text>
    </comment>
    <comment ref="I43" authorId="1" shapeId="0" xr:uid="{9798E4FE-D94B-42E5-8926-1EA5FD85C18C}">
      <text>
        <t>[Threaded comment]
Your version of Excel allows you to read this threaded comment; however, any edits to it will get removed if the file is opened in a newer version of Excel. Learn more: https://go.microsoft.com/fwlink/?linkid=870924
Comment:
    leeftijd aangepast, overgang groot wapen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S.R. Jaarsma</author>
  </authors>
  <commentList>
    <comment ref="L12" authorId="0" shapeId="0" xr:uid="{2612EC21-D853-427B-AE92-4463BE4497D4}">
      <text>
        <r>
          <rPr>
            <b/>
            <sz val="9"/>
            <color indexed="81"/>
            <rFont val="Tahoma"/>
            <family val="2"/>
          </rPr>
          <t>S.R. Jaarsma:</t>
        </r>
        <r>
          <rPr>
            <sz val="9"/>
            <color indexed="81"/>
            <rFont val="Tahoma"/>
            <family val="2"/>
          </rPr>
          <t xml:space="preserve">
Hier het aantal malen dat de poule verschermd wordt invoeren. Dit is tevens het aantal geprinte kopiën. </t>
        </r>
      </text>
    </comment>
    <comment ref="A27" authorId="0" shapeId="0" xr:uid="{58D77FCF-40F4-4405-96B7-1AAC0742685C}">
      <text>
        <r>
          <rPr>
            <b/>
            <sz val="9"/>
            <color indexed="81"/>
            <rFont val="Tahoma"/>
            <family val="2"/>
          </rPr>
          <t>S.R. Jaarsma:</t>
        </r>
        <r>
          <rPr>
            <sz val="9"/>
            <color indexed="81"/>
            <rFont val="Tahoma"/>
            <family val="2"/>
          </rPr>
          <t xml:space="preserve">
Selecteer dit veld om het pouleschema in te voeren
(knoppen 4 t/m 12) en ook weer te wissen.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tc={11CB733B-F2CA-4B9C-904F-72CA8617E90E}</author>
    <author/>
    <author>tc={F1A07999-9CB5-4BF4-AD53-4A4674F5266C}</author>
    <author>lilian</author>
  </authors>
  <commentList>
    <comment ref="L24" authorId="0" shapeId="0" xr:uid="{11CB733B-F2CA-4B9C-904F-72CA8617E90E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totaal 2019 kleine wapens overgezet</t>
      </text>
    </comment>
    <comment ref="D33" authorId="1" shapeId="0" xr:uid="{F43DCC53-3756-4D3A-BDAD-3036321CDB2E}">
      <text>
        <r>
          <rPr>
            <b/>
            <sz val="9"/>
            <color rgb="FF000000"/>
            <rFont val="Tahoma"/>
            <family val="2"/>
            <charset val="1"/>
          </rPr>
          <t xml:space="preserve">Ad van der Weg:
</t>
        </r>
        <r>
          <rPr>
            <sz val="9"/>
            <color rgb="FF000000"/>
            <rFont val="Tahoma"/>
            <family val="2"/>
            <charset val="1"/>
          </rPr>
          <t>17 JUNI: GAAT PER BANK BETALEN.</t>
        </r>
      </text>
    </comment>
    <comment ref="I42" authorId="1" shapeId="0" xr:uid="{3F1416BB-56B2-451E-9E7D-5715D8C91382}">
      <text>
        <r>
          <rPr>
            <b/>
            <sz val="9"/>
            <color rgb="FF000000"/>
            <rFont val="Tahoma"/>
            <family val="2"/>
            <charset val="1"/>
          </rPr>
          <t xml:space="preserve">ad van der Weg:
</t>
        </r>
        <r>
          <rPr>
            <sz val="9"/>
            <color rgb="FF000000"/>
            <rFont val="Tahoma"/>
            <family val="2"/>
            <charset val="1"/>
          </rPr>
          <t xml:space="preserve">ouder gemaakt </t>
        </r>
      </text>
    </comment>
    <comment ref="L49" authorId="2" shapeId="0" xr:uid="{F1A07999-9CB5-4BF4-AD53-4A4674F5266C}">
      <text>
        <t>[Threaded comment]
Your version of Excel allows you to read this threaded comment; however, any edits to it will get removed if the file is opened in a newer version of Excel. Learn more: https://go.microsoft.com/fwlink/?linkid=870924
Comment:
    overgezet van floret 118 pnt</t>
      </text>
    </comment>
    <comment ref="E53" authorId="3" shapeId="0" xr:uid="{920640C9-5B19-4528-B24F-7F40DEA37575}">
      <text>
        <r>
          <rPr>
            <b/>
            <sz val="9"/>
            <color indexed="81"/>
            <rFont val="Tahoma"/>
            <family val="2"/>
          </rPr>
          <t>lilian:</t>
        </r>
        <r>
          <rPr>
            <sz val="9"/>
            <color indexed="81"/>
            <rFont val="Tahoma"/>
            <family val="2"/>
          </rPr>
          <t xml:space="preserve">
overgezet naar grote wapens, punten nog niet overgezet.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S.R. Jaarsma</author>
  </authors>
  <commentList>
    <comment ref="L12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S.R. Jaarsma:</t>
        </r>
        <r>
          <rPr>
            <sz val="9"/>
            <color indexed="81"/>
            <rFont val="Tahoma"/>
            <family val="2"/>
          </rPr>
          <t xml:space="preserve">
Hier het aantal malen dat de poule verschermd wordt invoeren. Dit is tevens het aantal geprinte kopiën. </t>
        </r>
      </text>
    </comment>
    <comment ref="A27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S.R. Jaarsma:</t>
        </r>
        <r>
          <rPr>
            <sz val="9"/>
            <color indexed="81"/>
            <rFont val="Tahoma"/>
            <family val="2"/>
          </rPr>
          <t xml:space="preserve">
Selecteer dit veld om het pouleschema in te voeren
(knoppen 4 t/m 12) en ook weer te wissen.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tc={198D7021-00FB-4129-99A9-D052CE4F2DF1}</author>
    <author/>
    <author>tc={E4B07D7D-1779-4691-B1E5-316E760E57F4}</author>
    <author>tc={52D4456F-8210-4115-B7EA-0BC47EBDA72E}</author>
  </authors>
  <commentList>
    <comment ref="D2" authorId="0" shapeId="0" xr:uid="{198D7021-00FB-4129-99A9-D052CE4F2DF1}">
      <text>
        <t>[Threaded comment]
Your version of Excel allows you to read this threaded comment; however, any edits to it will get removed if the file is opened in a newer version of Excel. Learn more: https://go.microsoft.com/fwlink/?linkid=870924
Comment:
    WJH: In leeftijd aangepast om in jongere poule te vallen</t>
      </text>
    </comment>
    <comment ref="H5" authorId="1" shapeId="0" xr:uid="{33B8F915-D3CB-47B1-AF51-46C0BB1D92DD}">
      <text>
        <r>
          <rPr>
            <sz val="10"/>
            <color rgb="FF000000"/>
            <rFont val="Calibri"/>
            <family val="2"/>
            <charset val="1"/>
          </rPr>
          <t xml:space="preserve">s van 2003
</t>
        </r>
      </text>
    </comment>
    <comment ref="D38" authorId="2" shapeId="0" xr:uid="{E4B07D7D-1779-4691-B1E5-316E760E57F4}">
      <text>
        <t>[Threaded comment]
Your version of Excel allows you to read this threaded comment; however, any edits to it will get removed if the file is opened in a newer version of Excel. Learn more: https://go.microsoft.com/fwlink/?linkid=870924
Comment:
    Score Floret 3166</t>
      </text>
    </comment>
    <comment ref="H41" authorId="1" shapeId="0" xr:uid="{0ACA2CB6-F132-44DD-9205-C32C9618009D}">
      <text>
        <r>
          <rPr>
            <sz val="10"/>
            <color rgb="FF000000"/>
            <rFont val="Calibri"/>
            <family val="2"/>
            <charset val="1"/>
          </rPr>
          <t xml:space="preserve"> jaar ouder gemaakt
</t>
        </r>
      </text>
    </comment>
    <comment ref="D43" authorId="3" shapeId="0" xr:uid="{52D4456F-8210-4115-B7EA-0BC47EBDA72E}">
      <text>
        <t>[Threaded comment]
Your version of Excel allows you to read this threaded comment; however, any edits to it will get removed if the file is opened in a newer version of Excel. Learn more: https://go.microsoft.com/fwlink/?linkid=870924
Comment:
    score floret 2018: 1150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lilian</author>
  </authors>
  <commentList>
    <comment ref="D2" authorId="0" shapeId="0" xr:uid="{19674A06-9A5F-458E-BD6A-3794BBD3F619}">
      <text>
        <r>
          <rPr>
            <b/>
            <sz val="9"/>
            <color indexed="81"/>
            <rFont val="Tahoma"/>
            <family val="2"/>
          </rPr>
          <t>lilian:</t>
        </r>
        <r>
          <rPr>
            <sz val="9"/>
            <color indexed="81"/>
            <rFont val="Tahoma"/>
            <family val="2"/>
          </rPr>
          <t xml:space="preserve">
Hij had al in het systeem moeten staan, hij heeft de vorige keer al punten behaald. Ga achter de punten aan.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S.R. Jaarsma</author>
    <author>tc={40E78AE1-D128-475E-98CE-BA362E047B4F}</author>
    <author>tc={03D853B9-323B-456D-93C1-6C396477A059}</author>
  </authors>
  <commentList>
    <comment ref="L12" authorId="0" shapeId="0" xr:uid="{497BFF7B-8428-41B8-853F-5CBD81426B67}">
      <text>
        <r>
          <rPr>
            <b/>
            <sz val="9"/>
            <color indexed="81"/>
            <rFont val="Tahoma"/>
            <family val="2"/>
          </rPr>
          <t>S.R. Jaarsma:</t>
        </r>
        <r>
          <rPr>
            <sz val="9"/>
            <color indexed="81"/>
            <rFont val="Tahoma"/>
            <family val="2"/>
          </rPr>
          <t xml:space="preserve">
Hier het aantal malen dat de poule verschermd wordt invoeren. Dit is tevens het aantal geprinte kopiën. </t>
        </r>
      </text>
    </comment>
    <comment ref="A27" authorId="0" shapeId="0" xr:uid="{90FA0B20-785B-4755-999D-5D59D916E0D3}">
      <text>
        <r>
          <rPr>
            <b/>
            <sz val="9"/>
            <color indexed="81"/>
            <rFont val="Tahoma"/>
            <family val="2"/>
          </rPr>
          <t>S.R. Jaarsma:</t>
        </r>
        <r>
          <rPr>
            <sz val="9"/>
            <color indexed="81"/>
            <rFont val="Tahoma"/>
            <family val="2"/>
          </rPr>
          <t xml:space="preserve">
Selecteer dit veld om het pouleschema in te voeren
(knoppen 4 t/m 12) en ook weer te wissen.</t>
        </r>
      </text>
    </comment>
    <comment ref="A91" authorId="1" shapeId="0" xr:uid="{40E78AE1-D128-475E-98CE-BA362E047B4F}">
      <text>
        <t>[Threaded comment]
Your version of Excel allows you to read this threaded comment; however, any edits to it will get removed if the file is opened in a newer version of Excel. Learn more: https://go.microsoft.com/fwlink/?linkid=870924
Comment:
    score floret 2018: 1150</t>
      </text>
    </comment>
    <comment ref="A92" authorId="2" shapeId="0" xr:uid="{03D853B9-323B-456D-93C1-6C396477A059}">
      <text>
        <t>[Threaded comment]
Your version of Excel allows you to read this threaded comment; however, any edits to it will get removed if the file is opened in a newer version of Excel. Learn more: https://go.microsoft.com/fwlink/?linkid=870924
Comment:
    WJH: In leeftijd aangepast om in jongere poule te vallen</t>
      </text>
    </comment>
  </commentList>
</comments>
</file>

<file path=xl/sharedStrings.xml><?xml version="1.0" encoding="utf-8"?>
<sst xmlns="http://schemas.openxmlformats.org/spreadsheetml/2006/main" count="3536" uniqueCount="690">
  <si>
    <t>SCHEIDSRECHTER</t>
    <phoneticPr fontId="0" type="noConversion"/>
  </si>
  <si>
    <t>3-1</t>
  </si>
  <si>
    <t>10-2</t>
  </si>
  <si>
    <t>4-2</t>
  </si>
  <si>
    <t>11-12</t>
  </si>
  <si>
    <t>9-12</t>
  </si>
  <si>
    <t>13-3</t>
  </si>
  <si>
    <t>aantal partijen</t>
    <phoneticPr fontId="0" type="noConversion"/>
  </si>
  <si>
    <t>7-3</t>
  </si>
  <si>
    <t>4-13</t>
  </si>
  <si>
    <t>5</t>
  </si>
  <si>
    <t>6-13</t>
  </si>
  <si>
    <t>7-4</t>
  </si>
  <si>
    <t>6-8</t>
  </si>
  <si>
    <t>11-3</t>
  </si>
  <si>
    <t>2-7</t>
  </si>
  <si>
    <t>8-9</t>
  </si>
  <si>
    <t>5-10</t>
  </si>
  <si>
    <t xml:space="preserve">Altijd van links naar rechts en van boven naar beneden  werken </t>
  </si>
  <si>
    <t>6-11</t>
  </si>
  <si>
    <t>8-7</t>
  </si>
  <si>
    <t>11-7</t>
  </si>
  <si>
    <t>11-5</t>
  </si>
  <si>
    <t>4-11</t>
  </si>
  <si>
    <t>4-9</t>
  </si>
  <si>
    <t>5-1</t>
  </si>
  <si>
    <t>2-8</t>
  </si>
  <si>
    <t>13-11</t>
  </si>
  <si>
    <t>2-5</t>
  </si>
  <si>
    <t>3-2</t>
  </si>
  <si>
    <t>9-4</t>
  </si>
  <si>
    <t xml:space="preserve">Loper </t>
    <phoneticPr fontId="0" type="noConversion"/>
  </si>
  <si>
    <t>45</t>
  </si>
  <si>
    <t>10-8</t>
  </si>
  <si>
    <t>8-13</t>
  </si>
  <si>
    <t>12-4</t>
  </si>
  <si>
    <t>8-11</t>
  </si>
  <si>
    <t>2-6</t>
  </si>
  <si>
    <t>7-5</t>
  </si>
  <si>
    <t>10</t>
  </si>
  <si>
    <t>2-11</t>
  </si>
  <si>
    <t>12-2</t>
  </si>
  <si>
    <t>1-5</t>
  </si>
  <si>
    <t>1-10</t>
  </si>
  <si>
    <t>28</t>
  </si>
  <si>
    <t>7-8</t>
  </si>
  <si>
    <t>12</t>
  </si>
  <si>
    <t>4</t>
  </si>
  <si>
    <t>6-5</t>
  </si>
  <si>
    <t>4-8</t>
  </si>
  <si>
    <t>6-4</t>
  </si>
  <si>
    <t>5-3</t>
  </si>
  <si>
    <t>15</t>
  </si>
  <si>
    <t>SCHEIDSRECHTER</t>
  </si>
  <si>
    <t>6</t>
  </si>
  <si>
    <t>9-7</t>
  </si>
  <si>
    <t>8</t>
  </si>
  <si>
    <t>1-12</t>
  </si>
  <si>
    <t>2-9</t>
  </si>
  <si>
    <t>8-2</t>
  </si>
  <si>
    <t>13-9</t>
  </si>
  <si>
    <t>5-6</t>
  </si>
  <si>
    <t>3-6</t>
  </si>
  <si>
    <t>4-5</t>
  </si>
  <si>
    <t>7</t>
  </si>
  <si>
    <t>1-3</t>
  </si>
  <si>
    <t>13-7</t>
  </si>
  <si>
    <t>5-7</t>
  </si>
  <si>
    <t>4-1</t>
  </si>
  <si>
    <t>X</t>
    <phoneticPr fontId="0" type="noConversion"/>
  </si>
  <si>
    <t>12-10</t>
  </si>
  <si>
    <t>21</t>
  </si>
  <si>
    <t>4-3</t>
  </si>
  <si>
    <t>TOTAAL</t>
  </si>
  <si>
    <t>5-4</t>
  </si>
  <si>
    <t>9-5</t>
  </si>
  <si>
    <t>1-2</t>
  </si>
  <si>
    <t>1 tegen 14 daarna 2 tegen 13 enz</t>
    <phoneticPr fontId="27" type="noConversion"/>
  </si>
  <si>
    <t>8-6</t>
  </si>
  <si>
    <t>8-3</t>
  </si>
  <si>
    <t>6-1</t>
  </si>
  <si>
    <t>10-6</t>
  </si>
  <si>
    <t>7-12</t>
  </si>
  <si>
    <t>7-10</t>
  </si>
  <si>
    <t>3-8</t>
  </si>
  <si>
    <t>1-11</t>
  </si>
  <si>
    <t>5-8</t>
  </si>
  <si>
    <t>3-10</t>
  </si>
  <si>
    <t/>
  </si>
  <si>
    <t xml:space="preserve"> </t>
  </si>
  <si>
    <t>5-2</t>
  </si>
  <si>
    <t>66</t>
  </si>
  <si>
    <t>12-8</t>
  </si>
  <si>
    <t>7-6</t>
  </si>
  <si>
    <t>8-4</t>
  </si>
  <si>
    <t>aantal partijen</t>
  </si>
  <si>
    <t>7-2</t>
  </si>
  <si>
    <t>9-8</t>
  </si>
  <si>
    <t>7-1</t>
  </si>
  <si>
    <t>V</t>
  </si>
  <si>
    <t>naam</t>
  </si>
  <si>
    <t>gt</t>
  </si>
  <si>
    <t>5-12</t>
  </si>
  <si>
    <t>3-12</t>
  </si>
  <si>
    <t>10-11</t>
  </si>
  <si>
    <t>1-7</t>
  </si>
  <si>
    <t>aantal partijen</t>
    <phoneticPr fontId="0" type="noConversion"/>
  </si>
  <si>
    <t>1-13</t>
  </si>
  <si>
    <t>6-7</t>
  </si>
  <si>
    <t>1-6</t>
  </si>
  <si>
    <t>6-2</t>
  </si>
  <si>
    <t>12-13</t>
  </si>
  <si>
    <t>10-13</t>
  </si>
  <si>
    <t>12-6</t>
  </si>
  <si>
    <t>13-5</t>
  </si>
  <si>
    <t>1-9</t>
  </si>
  <si>
    <t>4-10</t>
  </si>
  <si>
    <t>5-9</t>
  </si>
  <si>
    <t>6-9</t>
  </si>
  <si>
    <t>105</t>
  </si>
  <si>
    <t>3-7</t>
  </si>
  <si>
    <t>3-9</t>
  </si>
  <si>
    <t>91</t>
  </si>
  <si>
    <t>10-3</t>
  </si>
  <si>
    <t>11-9</t>
  </si>
  <si>
    <t>2-4</t>
  </si>
  <si>
    <t>2-3</t>
  </si>
  <si>
    <t>3-5</t>
  </si>
  <si>
    <t>9-3</t>
  </si>
  <si>
    <t>10-4</t>
  </si>
  <si>
    <t>1-4</t>
  </si>
  <si>
    <t>1-8</t>
  </si>
  <si>
    <t>8-1</t>
  </si>
  <si>
    <t>4-6</t>
  </si>
  <si>
    <t>9-10</t>
  </si>
  <si>
    <t>8-5</t>
  </si>
  <si>
    <t>9</t>
  </si>
  <si>
    <t>3-4</t>
  </si>
  <si>
    <t>2-13</t>
  </si>
  <si>
    <t>36</t>
  </si>
  <si>
    <t>4-7</t>
  </si>
  <si>
    <t>A</t>
  </si>
  <si>
    <t>B</t>
  </si>
  <si>
    <t>C</t>
  </si>
  <si>
    <t>D</t>
  </si>
  <si>
    <t>E</t>
  </si>
  <si>
    <t>F</t>
  </si>
  <si>
    <t>G</t>
  </si>
  <si>
    <t>H</t>
  </si>
  <si>
    <t>Pouleschema:</t>
  </si>
  <si>
    <t>deze ronde</t>
  </si>
  <si>
    <t>vorige  ronden</t>
  </si>
  <si>
    <t>Loper nr.</t>
  </si>
  <si>
    <t>groot/klein wapen</t>
  </si>
  <si>
    <t>e</t>
  </si>
  <si>
    <t>m</t>
  </si>
  <si>
    <t>g</t>
  </si>
  <si>
    <t>el/me/ gem</t>
  </si>
  <si>
    <t>tekst loper</t>
  </si>
  <si>
    <t>tekst vorm</t>
  </si>
  <si>
    <t>tekst wapen</t>
  </si>
  <si>
    <t>k</t>
  </si>
  <si>
    <t>- lopernummers</t>
  </si>
  <si>
    <t>- is de loper [e]lektrisch / [m]echanisch / [g]emeng elek.-mech.</t>
  </si>
  <si>
    <t>- wordt de poule verschermd op [k]leine of [g]rote wapens</t>
  </si>
  <si>
    <t>1) Vul het schema hiernaast in:</t>
  </si>
  <si>
    <t>2) Kopieer de namen naar de poulestaten</t>
  </si>
  <si>
    <t>3) Breng het pouleschema aan (zet de cursor op pouleschema en klik op het aanwezige aantal schermers)</t>
  </si>
  <si>
    <t>#</t>
  </si>
  <si>
    <t>4) Klik op print</t>
  </si>
  <si>
    <t>- selecteer het aantal keren (#) dat de poule verschermd wordt (1-4 keer)</t>
  </si>
  <si>
    <t>- selecteer het aantal keren (#) dat de poule verschermd wordt (1-5 keer)</t>
  </si>
  <si>
    <t>Floret pouleschema's</t>
  </si>
  <si>
    <t>Sabel pouleschema's</t>
  </si>
  <si>
    <t>3) Breng het pouleschema aan (cursor op pouleschema en klik op het aanwezige aantal schermers)</t>
  </si>
  <si>
    <t>&gt;&gt;</t>
  </si>
  <si>
    <t>DEGEN pouleschema's</t>
  </si>
  <si>
    <t>Floret</t>
  </si>
  <si>
    <t>Sabel</t>
  </si>
  <si>
    <t>Degen</t>
  </si>
  <si>
    <t>p/c/j</t>
  </si>
  <si>
    <t>k/b</t>
  </si>
  <si>
    <t>totaal</t>
  </si>
  <si>
    <t>scheidsr.</t>
  </si>
  <si>
    <t>locatie</t>
  </si>
  <si>
    <t>jan</t>
  </si>
  <si>
    <t>Wageningen</t>
  </si>
  <si>
    <t>feb</t>
  </si>
  <si>
    <t>Utrecht</t>
  </si>
  <si>
    <t>mrt</t>
  </si>
  <si>
    <t>Best</t>
  </si>
  <si>
    <t>apr</t>
  </si>
  <si>
    <t>mei</t>
  </si>
  <si>
    <t>Baarn</t>
  </si>
  <si>
    <t>jun</t>
  </si>
  <si>
    <t>Lent</t>
  </si>
  <si>
    <t>sep</t>
  </si>
  <si>
    <t>Tilburg</t>
  </si>
  <si>
    <t>okt</t>
  </si>
  <si>
    <t>Zevenbergen</t>
  </si>
  <si>
    <t>nov</t>
  </si>
  <si>
    <t>Schiedam</t>
  </si>
  <si>
    <t>dec</t>
  </si>
  <si>
    <t>Apeldoorn</t>
  </si>
  <si>
    <t>totalen</t>
  </si>
  <si>
    <t xml:space="preserve">gemiddeld </t>
  </si>
  <si>
    <t>gemiddeld</t>
  </si>
  <si>
    <t>ID</t>
  </si>
  <si>
    <t>controle sorteren</t>
  </si>
  <si>
    <t>elek</t>
  </si>
  <si>
    <t>Naam</t>
  </si>
  <si>
    <t>KNAS nr</t>
  </si>
  <si>
    <t>Vereniging</t>
  </si>
  <si>
    <t>Totaal Punten</t>
  </si>
  <si>
    <t>Geboren</t>
  </si>
  <si>
    <t>Leeftijd</t>
  </si>
  <si>
    <t>pnt 2020</t>
  </si>
  <si>
    <t>pnt t/m 2019</t>
  </si>
  <si>
    <t>Aantal wedst.</t>
  </si>
  <si>
    <t xml:space="preserve">GT </t>
  </si>
  <si>
    <t>1e</t>
  </si>
  <si>
    <t>Aantal wedtr.</t>
  </si>
  <si>
    <t xml:space="preserve">GT   </t>
  </si>
  <si>
    <t>2e</t>
  </si>
  <si>
    <t>3e</t>
  </si>
  <si>
    <t>4e</t>
  </si>
  <si>
    <t>GT</t>
  </si>
  <si>
    <t>5e</t>
  </si>
  <si>
    <t>6e</t>
  </si>
  <si>
    <t>correctie treffers</t>
  </si>
  <si>
    <t>7e</t>
  </si>
  <si>
    <t>8e</t>
  </si>
  <si>
    <t>9e</t>
  </si>
  <si>
    <t>10e</t>
  </si>
  <si>
    <t>Diploma</t>
  </si>
  <si>
    <t>Uitgeschreven</t>
  </si>
  <si>
    <t>contr</t>
  </si>
  <si>
    <t>Actie</t>
  </si>
  <si>
    <t>ID-check</t>
  </si>
  <si>
    <t>x</t>
  </si>
  <si>
    <t>BECKERS Julian</t>
  </si>
  <si>
    <t>La Rapière</t>
  </si>
  <si>
    <t>BELZER Stella</t>
  </si>
  <si>
    <t>La Prime</t>
  </si>
  <si>
    <t>BUNNIK Berend</t>
  </si>
  <si>
    <t>De Jordaan</t>
  </si>
  <si>
    <t>BUSSER Mischa</t>
  </si>
  <si>
    <t>Pallos</t>
  </si>
  <si>
    <t>CALJÉ Matthijs</t>
  </si>
  <si>
    <t>Trefpunt Vlaardingen</t>
  </si>
  <si>
    <t>Soo Lancelot</t>
  </si>
  <si>
    <t>DE JESUS CUNHA Nino</t>
  </si>
  <si>
    <t>DE KLUIJVER Merel</t>
  </si>
  <si>
    <t>DE PAUW Wessel</t>
  </si>
  <si>
    <t>Beau Geste</t>
  </si>
  <si>
    <t>DEN DRAAK Flores</t>
  </si>
  <si>
    <t>DOS RAMOS Rogero</t>
  </si>
  <si>
    <t>Courage</t>
  </si>
  <si>
    <t>ELANDS Dinant</t>
  </si>
  <si>
    <t>ERMENS Tom</t>
  </si>
  <si>
    <t>Vivas</t>
  </si>
  <si>
    <t>HAGEN Jasper</t>
  </si>
  <si>
    <t>HELSLOOT Lone</t>
  </si>
  <si>
    <t>la Prime</t>
  </si>
  <si>
    <t>HELSPER Charlotte</t>
  </si>
  <si>
    <t>HILGENBOS Qiang</t>
  </si>
  <si>
    <t>JANSEN Jipp</t>
  </si>
  <si>
    <t>JANSSEN Ties</t>
  </si>
  <si>
    <t>JELLETICH Sacha</t>
  </si>
  <si>
    <t>KLAASSEN Loek</t>
  </si>
  <si>
    <t>LESEMAN Robin</t>
  </si>
  <si>
    <t>MEIJERS Matthijs</t>
  </si>
  <si>
    <t>MEIJERS Mees</t>
  </si>
  <si>
    <t>MINNEN Jan</t>
  </si>
  <si>
    <t>OPPERS Shuai</t>
  </si>
  <si>
    <t>VIVAS</t>
  </si>
  <si>
    <t>PEETERS Nick</t>
  </si>
  <si>
    <t>PINNEY Graeme KL WP</t>
  </si>
  <si>
    <t>POPPELIERS Thiijs</t>
  </si>
  <si>
    <t>ROOTH Nina</t>
  </si>
  <si>
    <t>RUITER Vigo</t>
  </si>
  <si>
    <t>SCOTT-EMUAKPAR Joshua</t>
  </si>
  <si>
    <t>SIMPSON Thomas</t>
  </si>
  <si>
    <t>SPRONK Ezra</t>
  </si>
  <si>
    <t>STAM Chuma</t>
  </si>
  <si>
    <t>STARINK Lars</t>
  </si>
  <si>
    <t>TEUBEN Altair</t>
  </si>
  <si>
    <t>TEUBEN Fenix</t>
  </si>
  <si>
    <t>THE Ly-Ann</t>
  </si>
  <si>
    <t>VAN ASSELT Ewout</t>
  </si>
  <si>
    <t>VAN DER KWAST Sjoerd</t>
  </si>
  <si>
    <t>VAN DIJK Timoer</t>
  </si>
  <si>
    <t>VAN DOVEREN Sebastiaan</t>
  </si>
  <si>
    <t>TSV Rapier</t>
  </si>
  <si>
    <t>VAN GERVEN Kurt</t>
  </si>
  <si>
    <t>VAN HOOF Koos</t>
  </si>
  <si>
    <t>VAN OERS Martijn</t>
  </si>
  <si>
    <t>VAN RIJNSWOU Abel</t>
  </si>
  <si>
    <t>VAN RIJNSWOU Emma</t>
  </si>
  <si>
    <t xml:space="preserve">VAN VLIET Niels </t>
  </si>
  <si>
    <t>VERBRAAK Pieter</t>
  </si>
  <si>
    <t>VERSTEIJNEN Annabelle</t>
  </si>
  <si>
    <t>VERWEIJ Marijn</t>
  </si>
  <si>
    <t>SV Pallas</t>
  </si>
  <si>
    <t>WITMER Giel</t>
  </si>
  <si>
    <t>ZELDENRUST Kuno</t>
  </si>
  <si>
    <t>totaal punten</t>
  </si>
  <si>
    <t>ID-chk</t>
  </si>
  <si>
    <t>ANKER Jade</t>
  </si>
  <si>
    <t>ANKER Mees</t>
  </si>
  <si>
    <t>BELZER Nora</t>
  </si>
  <si>
    <t>BENDLE-ROSE Elliott</t>
  </si>
  <si>
    <t>BRADY Duco</t>
  </si>
  <si>
    <t>BRANDENBURG Olivier</t>
  </si>
  <si>
    <t>DE JONG Jelte</t>
  </si>
  <si>
    <t>EL KADI Ilias</t>
  </si>
  <si>
    <t>FRERICHS Joost</t>
  </si>
  <si>
    <t>FURLANI Luca</t>
  </si>
  <si>
    <t>HAJJAMI Salmane</t>
  </si>
  <si>
    <t>Pallas</t>
  </si>
  <si>
    <t>HANNING Pelle</t>
  </si>
  <si>
    <t>HOENDERDAL Thijmen</t>
  </si>
  <si>
    <t>vívás</t>
  </si>
  <si>
    <t>IN DEN HAAK Joost</t>
  </si>
  <si>
    <t>JANSSEN Suze</t>
  </si>
  <si>
    <t>JELETICH Sacha &gt;&gt; GW</t>
  </si>
  <si>
    <t>JENKINS Zara</t>
  </si>
  <si>
    <t>KROTTJE Quinten</t>
  </si>
  <si>
    <t>LENTING Nathan</t>
  </si>
  <si>
    <t>MCANDREW Leo</t>
  </si>
  <si>
    <t>117962</t>
  </si>
  <si>
    <t>MEEVIS Jurre</t>
  </si>
  <si>
    <t>MEEVIS Lennert</t>
  </si>
  <si>
    <t>117368</t>
  </si>
  <si>
    <t>POSTMA Maarten</t>
  </si>
  <si>
    <t>118015</t>
  </si>
  <si>
    <t>REGELINK Tom</t>
  </si>
  <si>
    <t>RENIERS Stijn</t>
  </si>
  <si>
    <t>ROUW Lukas</t>
  </si>
  <si>
    <t>SEELEN Jack</t>
  </si>
  <si>
    <t>3 Musketiers</t>
  </si>
  <si>
    <t>SOEKAR Toshan</t>
  </si>
  <si>
    <t>SPIERENBURG Ole</t>
  </si>
  <si>
    <t>TYCHON Benno</t>
  </si>
  <si>
    <t>VAN DAALEN Faber</t>
  </si>
  <si>
    <t>VAN DE WIEL Robin</t>
  </si>
  <si>
    <t>VAN DEN OEVER Guido</t>
  </si>
  <si>
    <t>VAN DER HIDDE Jules</t>
  </si>
  <si>
    <t>VAN DER LAAK Lucas</t>
  </si>
  <si>
    <t>VAN HASSELT Ewout</t>
  </si>
  <si>
    <t>pallos</t>
  </si>
  <si>
    <t>VAN HELDEN Gert</t>
  </si>
  <si>
    <t>VAN HEST Beau</t>
  </si>
  <si>
    <t>VAN KRALINGEN Katie</t>
  </si>
  <si>
    <t>VAN MERODE Sjacco</t>
  </si>
  <si>
    <t>VAN POPPEL Jelle</t>
  </si>
  <si>
    <t>VAN WIJK Jonne</t>
  </si>
  <si>
    <t>VERHAGEN Matthijs</t>
  </si>
  <si>
    <t>118383</t>
  </si>
  <si>
    <t>VISCHERS Neo</t>
  </si>
  <si>
    <t>117703</t>
  </si>
  <si>
    <t>VLAMING Elise</t>
  </si>
  <si>
    <t>lancelot</t>
  </si>
  <si>
    <t>VLAMING Thomas</t>
  </si>
  <si>
    <t>WIERSMA Niels</t>
  </si>
  <si>
    <t>WILLEMEN Remco</t>
  </si>
  <si>
    <t>AFELTRA Alessio</t>
  </si>
  <si>
    <t>BOS Arend</t>
  </si>
  <si>
    <t>Scaramouche</t>
  </si>
  <si>
    <t>X</t>
  </si>
  <si>
    <t>BUITENHUIS Vera</t>
  </si>
  <si>
    <t>Porthos</t>
  </si>
  <si>
    <t>CUPPERS Martin</t>
  </si>
  <si>
    <t>DE JONG Aize</t>
  </si>
  <si>
    <t>Surtout</t>
  </si>
  <si>
    <t>DE JONG Anna</t>
  </si>
  <si>
    <t>DE JONG Hjalmar</t>
  </si>
  <si>
    <t>DE JONG Lara</t>
  </si>
  <si>
    <t>DE WIT Jazz</t>
  </si>
  <si>
    <t>118176</t>
  </si>
  <si>
    <t>DEMIR Ekrem</t>
  </si>
  <si>
    <t>ENDENDIJK CONESA Enrique</t>
  </si>
  <si>
    <t>En Garde</t>
  </si>
  <si>
    <t>ENDENDIJK CONESA Sofia</t>
  </si>
  <si>
    <t>PSV</t>
  </si>
  <si>
    <t>GEURTS Sander</t>
  </si>
  <si>
    <t>GROOT NUELEND Lars</t>
  </si>
  <si>
    <t>HELSPER Maurits</t>
  </si>
  <si>
    <t>HENSENS Stijn</t>
  </si>
  <si>
    <t>KROM Sytze</t>
  </si>
  <si>
    <t>LUCASSEN Floris</t>
  </si>
  <si>
    <t>MAN Esmee</t>
  </si>
  <si>
    <t>116713</t>
  </si>
  <si>
    <t>NIJSSEN Arthur</t>
  </si>
  <si>
    <t>OVERBEEKE Attila</t>
  </si>
  <si>
    <t>RIJNEN Charlotte</t>
  </si>
  <si>
    <t>SCHEPER Finn</t>
  </si>
  <si>
    <t>SCHULZ Ronja</t>
  </si>
  <si>
    <t>SNELLEN Jessy</t>
  </si>
  <si>
    <t>116333</t>
  </si>
  <si>
    <t>TIMAN Simon</t>
  </si>
  <si>
    <t>TREJO Florian</t>
  </si>
  <si>
    <t>TURNHOUT Diese</t>
  </si>
  <si>
    <t>VAN BERKEL Luuk</t>
  </si>
  <si>
    <t>114990</t>
  </si>
  <si>
    <t>VAN DE SANDE Finn</t>
  </si>
  <si>
    <t>VAN DEN BIGGELAAR Robert</t>
  </si>
  <si>
    <t>VAN DEN HOORN Luuk</t>
  </si>
  <si>
    <t>VAN LOKVEN Floris</t>
  </si>
  <si>
    <t>VELTMAN Mees</t>
  </si>
  <si>
    <t>VERSTEIJNEN Lola Marie</t>
  </si>
  <si>
    <t>WILLEMSE Koen</t>
  </si>
  <si>
    <t>Heeft al Floret</t>
  </si>
  <si>
    <r>
      <t>V</t>
    </r>
    <r>
      <rPr>
        <sz val="11"/>
        <color rgb="FF3366FF"/>
        <rFont val="Calibri"/>
        <family val="2"/>
        <charset val="1"/>
      </rPr>
      <t>iii</t>
    </r>
  </si>
  <si>
    <t>bonus</t>
  </si>
  <si>
    <t>bouns</t>
  </si>
  <si>
    <t>compensatie</t>
  </si>
  <si>
    <t>BENJAMINS Storm</t>
  </si>
  <si>
    <t>BOINK Jefta</t>
  </si>
  <si>
    <t>BORGMAN Sepp</t>
  </si>
  <si>
    <t>DE JONG Julian</t>
  </si>
  <si>
    <t>DEN OTTER Julian</t>
  </si>
  <si>
    <t>GANZEVLES Stef</t>
  </si>
  <si>
    <t>GREMMEN Waut</t>
  </si>
  <si>
    <t>HELDER Bas</t>
  </si>
  <si>
    <t>HENDRIKS Ekatharina</t>
  </si>
  <si>
    <t>SLIKKER Isabelle</t>
  </si>
  <si>
    <t>TER MATEN Adriana</t>
  </si>
  <si>
    <t>VAN DER VEEN Frederique</t>
  </si>
  <si>
    <t>VERDOUW Zoya</t>
  </si>
  <si>
    <t>VERHAART Kayin</t>
  </si>
  <si>
    <t>VONK Olivier</t>
  </si>
  <si>
    <t>leeftijd</t>
  </si>
  <si>
    <t>pnt 2019</t>
  </si>
  <si>
    <t>vorige punten</t>
  </si>
  <si>
    <r>
      <t>GT</t>
    </r>
    <r>
      <rPr>
        <b/>
        <sz val="11"/>
        <color rgb="FF3366FF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 </t>
    </r>
  </si>
  <si>
    <t>AANTJES Rens</t>
  </si>
  <si>
    <t>Fencing Ermelo</t>
  </si>
  <si>
    <t>ADEMA Peter</t>
  </si>
  <si>
    <t>BAKKER Niels</t>
  </si>
  <si>
    <t>Vrijbuiters</t>
  </si>
  <si>
    <t>BELJAARS Doeke</t>
  </si>
  <si>
    <t>BOEHM Charlotte</t>
  </si>
  <si>
    <t>Achener Fechtclub</t>
  </si>
  <si>
    <t>CLAASSEN Boran</t>
  </si>
  <si>
    <t>DANIELS Pim</t>
  </si>
  <si>
    <t>D'Artangnan</t>
  </si>
  <si>
    <t>DRABBE JAN</t>
  </si>
  <si>
    <t>Rapier</t>
  </si>
  <si>
    <t>DUBOIS Olivier</t>
  </si>
  <si>
    <t>FANUEL Mwanzo</t>
  </si>
  <si>
    <t>EPO fencing club Destreza</t>
  </si>
  <si>
    <t>GOLDING marten</t>
  </si>
  <si>
    <t>JUNGSLAGER Saar</t>
  </si>
  <si>
    <t>SC den Bosch</t>
  </si>
  <si>
    <t>KOCKEN Ulrieke</t>
  </si>
  <si>
    <t>KOCKEN Veronique</t>
  </si>
  <si>
    <t>LAURIJSSEN Mees</t>
  </si>
  <si>
    <t>MEEVIS Arne</t>
  </si>
  <si>
    <t>PIETERS Kyano</t>
  </si>
  <si>
    <t>SC Den Bosch</t>
  </si>
  <si>
    <t>REESINCK Sophie</t>
  </si>
  <si>
    <t>sc Den Bosch</t>
  </si>
  <si>
    <t>STANEKE Katie</t>
  </si>
  <si>
    <t>STEEN Anouk</t>
  </si>
  <si>
    <t>STURKENBOOM Daan</t>
  </si>
  <si>
    <t>TERGAU Jesper</t>
  </si>
  <si>
    <t>Almere</t>
  </si>
  <si>
    <t>TIMENS Aaron</t>
  </si>
  <si>
    <t>VAN BEMMELEN Jelle</t>
  </si>
  <si>
    <t>VAN DEN BROEK Yannick</t>
  </si>
  <si>
    <t>VAN DER LINDEN Hidde</t>
  </si>
  <si>
    <t>VAN DER MUNNIK Gijs</t>
  </si>
  <si>
    <t>den bosch</t>
  </si>
  <si>
    <t>VAN LOON Noah</t>
  </si>
  <si>
    <t>VAN MIERLO Gijs</t>
  </si>
  <si>
    <t>VAN WAARDENBURG Marten</t>
  </si>
  <si>
    <t>VERHOEVEN Manne</t>
  </si>
  <si>
    <t>VERSTEIJNEN Jan-Koen</t>
  </si>
  <si>
    <t>WILLEMEN Berend</t>
  </si>
  <si>
    <t>WILLIAMS Julian</t>
  </si>
  <si>
    <t>ZIMMERMAN Koen</t>
  </si>
  <si>
    <t>ID-Check</t>
  </si>
  <si>
    <t>BEEK Rens van</t>
  </si>
  <si>
    <t>BLOKS Teun</t>
  </si>
  <si>
    <t>BOUW Tygo</t>
  </si>
  <si>
    <t>SC Midden Nederland</t>
  </si>
  <si>
    <t>DE VOOGD Zachary</t>
  </si>
  <si>
    <t>AEW</t>
  </si>
  <si>
    <t>DELGADO Jaime</t>
  </si>
  <si>
    <t>JUNGSLAGER Puck</t>
  </si>
  <si>
    <t>PIETERS Finn</t>
  </si>
  <si>
    <t>SPIJKER Lilly</t>
  </si>
  <si>
    <t>VAN DER MEERENDONK Amy</t>
  </si>
  <si>
    <t>floret</t>
  </si>
  <si>
    <t>sabel</t>
  </si>
  <si>
    <t>degen</t>
  </si>
  <si>
    <t>opmerking</t>
  </si>
  <si>
    <t>diploma/i.o.</t>
  </si>
  <si>
    <t>niveau</t>
  </si>
  <si>
    <t>gen. totaal</t>
  </si>
  <si>
    <t>totaal 2019</t>
  </si>
  <si>
    <t>aantal</t>
  </si>
  <si>
    <t>Aafje Huitema</t>
  </si>
  <si>
    <t>d</t>
  </si>
  <si>
    <t>Alex Bleeker</t>
  </si>
  <si>
    <t>s</t>
  </si>
  <si>
    <t>Andre vd Kuit</t>
  </si>
  <si>
    <t>Anne van Diepeningen</t>
  </si>
  <si>
    <t>Atilla Overbeeke</t>
  </si>
  <si>
    <t>i.o.</t>
  </si>
  <si>
    <t>Axel Bowner</t>
  </si>
  <si>
    <t>f</t>
  </si>
  <si>
    <t>Axel Hartog</t>
  </si>
  <si>
    <t>Bas Dekkers</t>
  </si>
  <si>
    <t>Bas Holweg</t>
  </si>
  <si>
    <t>Berend Oudshoorn</t>
  </si>
  <si>
    <t>Bert de Groot</t>
  </si>
  <si>
    <t>Bote Schaafsma</t>
  </si>
  <si>
    <t>Bryan Bertriah</t>
  </si>
  <si>
    <t>Pallas Breda</t>
  </si>
  <si>
    <t>Charissa Overgoor</t>
  </si>
  <si>
    <t>Trefpunt</t>
  </si>
  <si>
    <t>Chen Yifei</t>
  </si>
  <si>
    <t>Chris Smael</t>
  </si>
  <si>
    <t>La Rapiere</t>
  </si>
  <si>
    <t>Coen de Voogd</t>
  </si>
  <si>
    <t>Daan vd Busken</t>
  </si>
  <si>
    <t>David Jansen (i.o)</t>
  </si>
  <si>
    <t>Dennis Heurkens</t>
  </si>
  <si>
    <t>Dirk Jan Bouwman</t>
  </si>
  <si>
    <t>Eddy Butin Bik</t>
  </si>
  <si>
    <t>Edwin Thijssen</t>
  </si>
  <si>
    <t>Eleny Balder</t>
  </si>
  <si>
    <t>Elise Butin Bik</t>
  </si>
  <si>
    <t>Emad Zendagani</t>
  </si>
  <si>
    <t>Emma van Rijnswou</t>
  </si>
  <si>
    <t>Enly Chiang</t>
  </si>
  <si>
    <t>Enno Chiang</t>
  </si>
  <si>
    <t>Enrique Endendijk</t>
  </si>
  <si>
    <t>Erik Bel</t>
  </si>
  <si>
    <t>rolstoel</t>
  </si>
  <si>
    <t>Floor Verdouw</t>
  </si>
  <si>
    <t>Frank Meijers (i.o)</t>
  </si>
  <si>
    <t>Frans Hoeberechts</t>
  </si>
  <si>
    <t>Freek v Teeseling</t>
  </si>
  <si>
    <t>Gert Jan Ettema</t>
  </si>
  <si>
    <t>Giel Witmer</t>
  </si>
  <si>
    <t>in opleiding</t>
  </si>
  <si>
    <t>Glenn Duivenvoorde</t>
  </si>
  <si>
    <t>elek.</t>
  </si>
  <si>
    <t>Glenn Duivevoorden</t>
  </si>
  <si>
    <t>Henk Uijting</t>
  </si>
  <si>
    <t>Henk van Soest</t>
  </si>
  <si>
    <t>Henri Faber</t>
  </si>
  <si>
    <t>Hugo Jan Dulfer</t>
  </si>
  <si>
    <t>Hülya Fakoglu</t>
  </si>
  <si>
    <t>Ilse Bruls</t>
  </si>
  <si>
    <t>Ineke Knape</t>
  </si>
  <si>
    <t>Inez Groze</t>
  </si>
  <si>
    <t>Ingeborg Schwarz</t>
  </si>
  <si>
    <t>Ioana Urseanu</t>
  </si>
  <si>
    <t>Irma de Ridder</t>
  </si>
  <si>
    <t>Jacco Aantjes</t>
  </si>
  <si>
    <t>Jasper Hendriks</t>
  </si>
  <si>
    <t>Jasper Mooren</t>
  </si>
  <si>
    <t>Jasper Videler</t>
  </si>
  <si>
    <t>Jeroen Hustinx</t>
  </si>
  <si>
    <t>Jesse Dodde</t>
  </si>
  <si>
    <t>GSSV Donar 1881</t>
  </si>
  <si>
    <t>Joel Gajapersad</t>
  </si>
  <si>
    <t>Jonas van Alphen</t>
  </si>
  <si>
    <t>Joris Pel</t>
  </si>
  <si>
    <t>Jos Smael</t>
  </si>
  <si>
    <t>Julian Fens</t>
  </si>
  <si>
    <t>Julien Williams</t>
  </si>
  <si>
    <t>Katerina Cechova</t>
  </si>
  <si>
    <t>Kilian Faas</t>
  </si>
  <si>
    <t>Koen Versteijnen</t>
  </si>
  <si>
    <t>Lars Kramer</t>
  </si>
  <si>
    <t>Lars Willemse</t>
  </si>
  <si>
    <t>Laura Talbot</t>
  </si>
  <si>
    <t>Laurens Teuben</t>
  </si>
  <si>
    <t>Leo Sannen</t>
  </si>
  <si>
    <t>Leon Pijnappel</t>
  </si>
  <si>
    <t>Lone Helsloot</t>
  </si>
  <si>
    <t>Maarten Verhoeven</t>
  </si>
  <si>
    <t>Mady Hoogenboom</t>
  </si>
  <si>
    <t>Margot Helsper</t>
  </si>
  <si>
    <t>Marleen Buitenhuis</t>
  </si>
  <si>
    <t>Martijn Hengeveld</t>
  </si>
  <si>
    <t>Maryam Yazdani</t>
  </si>
  <si>
    <t>Matthijs Bonefaas</t>
  </si>
  <si>
    <t>Mees Meijer</t>
  </si>
  <si>
    <t>Mees Veltman</t>
  </si>
  <si>
    <t>Melle Berg</t>
  </si>
  <si>
    <t>Menno Maman</t>
  </si>
  <si>
    <t>Meryam Saïd</t>
  </si>
  <si>
    <t>Michiel UitdeHaag</t>
  </si>
  <si>
    <t>Mieke de Graaf</t>
  </si>
  <si>
    <t>Mijs Wouterse</t>
  </si>
  <si>
    <t>Monique Post</t>
  </si>
  <si>
    <t>Nathan Butin Bik</t>
  </si>
  <si>
    <t>Niels de Graaf</t>
  </si>
  <si>
    <t>Otto Bos</t>
  </si>
  <si>
    <t>Patrick Pieters</t>
  </si>
  <si>
    <t>Paul de Kleijn</t>
  </si>
  <si>
    <t>Peter Post</t>
  </si>
  <si>
    <t>Pieter Sliepenbeek</t>
  </si>
  <si>
    <t>Quinten Faas</t>
  </si>
  <si>
    <t>Ralph Postma</t>
  </si>
  <si>
    <t>Remco Allan</t>
  </si>
  <si>
    <t>Remco Middelveld</t>
  </si>
  <si>
    <t>Renate Kocken</t>
  </si>
  <si>
    <t>Renate van Helvoirt</t>
  </si>
  <si>
    <t>Rene Linders</t>
  </si>
  <si>
    <t>Rens Aantjes</t>
  </si>
  <si>
    <t>Richard Abbink</t>
  </si>
  <si>
    <t>Rick Theijssen</t>
  </si>
  <si>
    <t>Rik Thijssen</t>
  </si>
  <si>
    <t>Rob Timmermans</t>
  </si>
  <si>
    <t>Robbert Goossens</t>
  </si>
  <si>
    <t>Robin v Haastrecht</t>
  </si>
  <si>
    <t>Roeland Pieters</t>
  </si>
  <si>
    <t>Roeland Reesinck</t>
  </si>
  <si>
    <t>Ron van Loon</t>
  </si>
  <si>
    <t>ter Weer</t>
  </si>
  <si>
    <t>Ronald Overgoor</t>
  </si>
  <si>
    <t>Rowan Jaminika</t>
  </si>
  <si>
    <t>Ruud van Reij</t>
  </si>
  <si>
    <t>Ryan Waasdorp</t>
  </si>
  <si>
    <t>Sjaak Dekker</t>
  </si>
  <si>
    <t>Sofia Endendijk</t>
  </si>
  <si>
    <t>Tessa Koster</t>
  </si>
  <si>
    <t>Thijs Nix</t>
  </si>
  <si>
    <t>Tim Fransman</t>
  </si>
  <si>
    <t>Tim Imming</t>
  </si>
  <si>
    <t>Timothie Assman</t>
  </si>
  <si>
    <t>Verweij</t>
  </si>
  <si>
    <t>Vic Hartog</t>
  </si>
  <si>
    <t>PSV / Portos</t>
  </si>
  <si>
    <t>Viora Buia</t>
  </si>
  <si>
    <t>Wim Jan Hilgebos</t>
  </si>
  <si>
    <t>BINKHORST Benjamin</t>
  </si>
  <si>
    <t>VAN ROSSUM Maxim</t>
  </si>
  <si>
    <t>BENDLE-ROSE Rowan</t>
  </si>
  <si>
    <t>VAN APELDOORN Olivier</t>
  </si>
  <si>
    <t>JELLETICH Nina</t>
  </si>
  <si>
    <t>PASHAPOUR Dennis</t>
  </si>
  <si>
    <t>En garde</t>
  </si>
  <si>
    <t>VORST Ali</t>
  </si>
  <si>
    <t>Martin Cuijpers</t>
  </si>
  <si>
    <t>BOER Wessel</t>
  </si>
  <si>
    <t>BRAMER Joris</t>
  </si>
  <si>
    <t>DURICA Cedric</t>
  </si>
  <si>
    <t>WINTON Elijah</t>
  </si>
  <si>
    <t>GREMMEN Waut F&gt;&gt; GW</t>
  </si>
  <si>
    <t>PINNEY Graeme &gt;&gt; GW</t>
  </si>
  <si>
    <t>SIMPSON Thomas &gt;&gt; GW</t>
  </si>
  <si>
    <t>VLAMING Elise &gt;&gt; GW</t>
  </si>
  <si>
    <t>BENJAMINS Storm &gt;&gt; GW</t>
  </si>
  <si>
    <t>DANIELS Pim &gt;&gt; GW</t>
  </si>
  <si>
    <t>JUNGSLAGER Saar &gt;&gt; GW</t>
  </si>
  <si>
    <t>EESTERMANS Berend</t>
  </si>
  <si>
    <t>KOESLAG Nuria</t>
  </si>
  <si>
    <t>TANAKA Neo</t>
  </si>
  <si>
    <t>Vívás</t>
  </si>
  <si>
    <t>TANAKA Kiann</t>
  </si>
  <si>
    <t>BUS Maartje</t>
  </si>
  <si>
    <t>VERSTEIJNEN Carice</t>
  </si>
  <si>
    <t>TSV Rpier</t>
  </si>
  <si>
    <t>VAN DER WOUW Jens</t>
  </si>
  <si>
    <t>MADURO Jaydon</t>
  </si>
  <si>
    <t>VAN MIDDELAAR Joep</t>
  </si>
  <si>
    <t>MAHIEU Jip</t>
  </si>
  <si>
    <t>NIJENHOF Jack</t>
  </si>
  <si>
    <t>TERGAU Jessica</t>
  </si>
  <si>
    <t>FCA</t>
  </si>
  <si>
    <t>klein wapen</t>
  </si>
  <si>
    <t>elektrisch</t>
  </si>
  <si>
    <t>groot wapen</t>
  </si>
  <si>
    <t>Willemen Berend</t>
  </si>
  <si>
    <t>Best / VERVALLEN</t>
  </si>
  <si>
    <t>Utrecht / VERVALLEN</t>
  </si>
  <si>
    <t>Baarn / VERVALLEN</t>
  </si>
  <si>
    <t>Lent / VERVALLEN</t>
  </si>
  <si>
    <t>Tim Eestermans</t>
  </si>
  <si>
    <t>Qiang Hilgenbos</t>
  </si>
  <si>
    <t>178501</t>
  </si>
  <si>
    <t>WILLEMEN Berend &gt;&gt; FLORET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</si>
</sst>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\-??_ ;_ @_ "/>
    <numFmt numFmtId="166" formatCode="_ * #,##0_ ;_ * \-#,##0_ ;_ * &quot;-&quot;??_ ;_ @_ "/>
  </numFmts>
  <fonts count="6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sz val="22"/>
      <color indexed="9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28"/>
      <color indexed="10"/>
      <name val="Arial"/>
      <family val="2"/>
    </font>
    <font>
      <sz val="10"/>
      <color indexed="13"/>
      <name val="Arial"/>
      <family val="2"/>
    </font>
    <font>
      <sz val="22"/>
      <name val="Arial"/>
      <family val="2"/>
    </font>
    <font>
      <b/>
      <sz val="22"/>
      <color indexed="9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u/>
      <sz val="9"/>
      <color indexed="8"/>
      <name val="Arial"/>
      <family val="2"/>
    </font>
    <font>
      <b/>
      <sz val="9"/>
      <color indexed="13"/>
      <name val="Arial"/>
      <family val="2"/>
    </font>
    <font>
      <b/>
      <sz val="28"/>
      <color indexed="57"/>
      <name val="Arial"/>
      <family val="2"/>
    </font>
    <font>
      <sz val="28"/>
      <color indexed="57"/>
      <name val="Arial"/>
      <family val="2"/>
    </font>
    <font>
      <sz val="26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12"/>
      <color indexed="14"/>
      <name val="Arial"/>
      <family val="2"/>
    </font>
    <font>
      <sz val="16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2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u/>
      <sz val="14"/>
      <color theme="10"/>
      <name val="Arial"/>
      <family val="2"/>
    </font>
    <font>
      <u/>
      <sz val="16"/>
      <color theme="10"/>
      <name val="Arial"/>
      <family val="2"/>
    </font>
    <font>
      <sz val="10"/>
      <name val="Arial"/>
      <family val="2"/>
      <charset val="1"/>
    </font>
    <font>
      <sz val="11"/>
      <name val="Calibri"/>
      <family val="2"/>
      <charset val="1"/>
    </font>
    <font>
      <sz val="11"/>
      <color rgb="FF0000D4"/>
      <name val="Calibri"/>
      <family val="2"/>
      <charset val="1"/>
    </font>
    <font>
      <sz val="24"/>
      <color rgb="FFFCF305"/>
      <name val="Calibri"/>
      <family val="2"/>
      <charset val="1"/>
    </font>
    <font>
      <sz val="11"/>
      <name val="Calibri"/>
      <family val="2"/>
    </font>
    <font>
      <sz val="11"/>
      <color rgb="FF000080"/>
      <name val="Calibri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/>
      <sz val="11"/>
      <name val="Calibri"/>
      <family val="2"/>
      <charset val="1"/>
    </font>
    <font>
      <sz val="11"/>
      <color rgb="FFDD0806"/>
      <name val="Calibri"/>
      <family val="2"/>
      <charset val="1"/>
    </font>
    <font>
      <sz val="10"/>
      <name val="Calibri"/>
      <family val="2"/>
      <charset val="1"/>
    </font>
    <font>
      <sz val="10"/>
      <name val="Calibri"/>
      <family val="2"/>
    </font>
    <font>
      <sz val="14"/>
      <name val="Calibri"/>
      <family val="2"/>
      <charset val="1"/>
    </font>
    <font>
      <sz val="10"/>
      <color rgb="FFFF0000"/>
      <name val="Calibri"/>
      <family val="2"/>
      <charset val="1"/>
    </font>
    <font>
      <sz val="12"/>
      <color rgb="FFFF0000"/>
      <name val="Calibri"/>
      <family val="2"/>
      <charset val="1"/>
    </font>
    <font>
      <i/>
      <sz val="10"/>
      <name val="Calibri"/>
      <family val="2"/>
      <charset val="1"/>
    </font>
    <font>
      <sz val="8"/>
      <name val="Calibri"/>
      <family val="2"/>
      <charset val="1"/>
    </font>
    <font>
      <sz val="24"/>
      <name val="Calibri"/>
      <family val="2"/>
      <charset val="1"/>
    </font>
    <font>
      <sz val="11"/>
      <color rgb="FF3366FF"/>
      <name val="Calibri"/>
      <family val="2"/>
      <charset val="1"/>
    </font>
    <font>
      <sz val="11"/>
      <name val="Calibri"/>
      <family val="2"/>
      <scheme val="minor"/>
    </font>
    <font>
      <sz val="2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3366FF"/>
      <name val="Calibri"/>
      <family val="2"/>
      <scheme val="minor"/>
    </font>
    <font>
      <sz val="11"/>
      <color rgb="FFDD0806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charset val="1"/>
    </font>
  </fonts>
  <fills count="3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CCCC"/>
        <bgColor rgb="FF00CCFF"/>
      </patternFill>
    </fill>
    <fill>
      <patternFill patternType="solid">
        <fgColor rgb="FFDD0806"/>
        <bgColor rgb="FFFF0000"/>
      </patternFill>
    </fill>
    <fill>
      <patternFill patternType="solid">
        <fgColor rgb="FFFF99CC"/>
        <bgColor rgb="FFCC99FF"/>
      </patternFill>
    </fill>
    <fill>
      <patternFill patternType="solid">
        <fgColor rgb="FFCC99FF"/>
        <bgColor rgb="FFFF99CC"/>
      </patternFill>
    </fill>
    <fill>
      <patternFill patternType="solid">
        <fgColor rgb="FF3366FF"/>
        <bgColor rgb="FF0066CC"/>
      </patternFill>
    </fill>
    <fill>
      <patternFill patternType="solid">
        <fgColor rgb="FFFFCC99"/>
        <bgColor rgb="FFFFC7CE"/>
      </patternFill>
    </fill>
    <fill>
      <patternFill patternType="solid">
        <fgColor rgb="FFFFFFCC"/>
        <bgColor rgb="FFFFFFFF"/>
      </patternFill>
    </fill>
    <fill>
      <patternFill patternType="solid">
        <fgColor rgb="FFFF0000"/>
        <bgColor rgb="FFDD0806"/>
      </patternFill>
    </fill>
    <fill>
      <patternFill patternType="solid">
        <fgColor rgb="FFCCFFCC"/>
        <bgColor rgb="FFC6EFCE"/>
      </patternFill>
    </fill>
    <fill>
      <patternFill patternType="solid">
        <fgColor rgb="FFFFFF00"/>
        <bgColor rgb="FFFCF305"/>
      </patternFill>
    </fill>
    <fill>
      <patternFill patternType="solid">
        <fgColor rgb="FFCCFFFF"/>
        <bgColor rgb="FFCCFFCC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9BBB59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rgb="FFFF99CC"/>
      </patternFill>
    </fill>
    <fill>
      <patternFill patternType="solid">
        <fgColor rgb="FFFCF305"/>
        <bgColor rgb="FFFFFF00"/>
      </patternFill>
    </fill>
    <fill>
      <patternFill patternType="solid">
        <fgColor rgb="FF92D050"/>
        <bgColor rgb="FFFF0000"/>
      </patternFill>
    </fill>
    <fill>
      <patternFill patternType="solid">
        <fgColor rgb="FFFF6600"/>
        <bgColor rgb="FFEF8F00"/>
      </patternFill>
    </fill>
    <fill>
      <patternFill patternType="solid">
        <fgColor theme="7" tint="0.39997558519241921"/>
        <bgColor rgb="FFFF99CC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BFBFBF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theme="6"/>
        <bgColor rgb="FFFF0000"/>
      </patternFill>
    </fill>
    <fill>
      <patternFill patternType="solid">
        <fgColor rgb="FF92D050"/>
        <bgColor rgb="FFDD0806"/>
      </patternFill>
    </fill>
    <fill>
      <patternFill patternType="solid">
        <fgColor theme="0"/>
        <bgColor rgb="FFDD0806"/>
      </patternFill>
    </fill>
    <fill>
      <patternFill patternType="solid">
        <fgColor theme="4" tint="0.79998168889431442"/>
        <bgColor rgb="FFFF99CC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9">
    <xf numFmtId="0" fontId="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/>
  </cellStyleXfs>
  <cellXfs count="560">
    <xf numFmtId="0" fontId="0" fillId="0" borderId="0" xfId="0"/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</xf>
    <xf numFmtId="0" fontId="9" fillId="0" borderId="6" xfId="0" applyFont="1" applyFill="1" applyBorder="1" applyAlignment="1" applyProtection="1">
      <alignment horizontal="center"/>
    </xf>
    <xf numFmtId="0" fontId="8" fillId="0" borderId="7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</xf>
    <xf numFmtId="49" fontId="8" fillId="0" borderId="0" xfId="0" applyNumberFormat="1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</xf>
    <xf numFmtId="0" fontId="5" fillId="0" borderId="0" xfId="0" applyFont="1"/>
    <xf numFmtId="0" fontId="8" fillId="0" borderId="0" xfId="0" applyFont="1"/>
    <xf numFmtId="0" fontId="11" fillId="2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0" xfId="0" applyFont="1" applyAlignment="1"/>
    <xf numFmtId="0" fontId="7" fillId="3" borderId="15" xfId="0" applyFont="1" applyFill="1" applyBorder="1" applyAlignment="1" applyProtection="1">
      <alignment horizontal="center"/>
    </xf>
    <xf numFmtId="0" fontId="17" fillId="2" borderId="0" xfId="0" applyFont="1" applyFill="1"/>
    <xf numFmtId="49" fontId="3" fillId="0" borderId="0" xfId="0" quotePrefix="1" applyNumberFormat="1" applyFont="1" applyFill="1" applyBorder="1" applyAlignment="1" applyProtection="1">
      <alignment horizontal="center"/>
    </xf>
    <xf numFmtId="49" fontId="3" fillId="0" borderId="0" xfId="0" applyNumberFormat="1" applyFont="1" applyFill="1" applyProtection="1"/>
    <xf numFmtId="49" fontId="3" fillId="0" borderId="0" xfId="0" applyNumberFormat="1" applyFont="1" applyFill="1" applyBorder="1" applyAlignment="1" applyProtection="1">
      <alignment horizontal="center"/>
    </xf>
    <xf numFmtId="49" fontId="8" fillId="0" borderId="0" xfId="0" applyNumberFormat="1" applyFont="1" applyFill="1" applyAlignment="1" applyProtection="1">
      <alignment horizontal="center"/>
    </xf>
    <xf numFmtId="49" fontId="3" fillId="0" borderId="0" xfId="0" applyNumberFormat="1" applyFont="1" applyFill="1" applyAlignment="1" applyProtection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9" fontId="8" fillId="0" borderId="0" xfId="0" quotePrefix="1" applyNumberFormat="1" applyFont="1" applyFill="1" applyBorder="1" applyAlignment="1" applyProtection="1">
      <alignment horizontal="center"/>
    </xf>
    <xf numFmtId="0" fontId="8" fillId="0" borderId="0" xfId="0" applyFont="1" applyAlignment="1">
      <alignment horizontal="center"/>
    </xf>
    <xf numFmtId="49" fontId="18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0" fontId="8" fillId="0" borderId="0" xfId="0" applyFont="1" applyBorder="1"/>
    <xf numFmtId="49" fontId="4" fillId="0" borderId="0" xfId="0" applyNumberFormat="1" applyFont="1" applyFill="1" applyAlignment="1" applyProtection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9" fontId="19" fillId="2" borderId="21" xfId="0" applyNumberFormat="1" applyFont="1" applyFill="1" applyBorder="1" applyAlignment="1" applyProtection="1">
      <alignment horizontal="center"/>
    </xf>
    <xf numFmtId="49" fontId="20" fillId="0" borderId="22" xfId="0" quotePrefix="1" applyNumberFormat="1" applyFont="1" applyFill="1" applyBorder="1" applyAlignment="1" applyProtection="1">
      <alignment horizontal="center"/>
    </xf>
    <xf numFmtId="49" fontId="20" fillId="0" borderId="23" xfId="0" quotePrefix="1" applyNumberFormat="1" applyFont="1" applyFill="1" applyBorder="1" applyAlignment="1" applyProtection="1">
      <alignment horizontal="center"/>
    </xf>
    <xf numFmtId="49" fontId="20" fillId="0" borderId="24" xfId="0" quotePrefix="1" applyNumberFormat="1" applyFont="1" applyFill="1" applyBorder="1" applyAlignment="1" applyProtection="1">
      <alignment horizontal="center"/>
    </xf>
    <xf numFmtId="49" fontId="20" fillId="0" borderId="0" xfId="0" quotePrefix="1" applyNumberFormat="1" applyFont="1" applyFill="1" applyBorder="1" applyAlignment="1" applyProtection="1">
      <alignment horizontal="center"/>
    </xf>
    <xf numFmtId="49" fontId="20" fillId="0" borderId="0" xfId="0" applyNumberFormat="1" applyFont="1" applyFill="1" applyBorder="1" applyAlignment="1" applyProtection="1">
      <alignment horizontal="center"/>
    </xf>
    <xf numFmtId="49" fontId="21" fillId="0" borderId="0" xfId="0" applyNumberFormat="1" applyFont="1" applyFill="1" applyBorder="1" applyAlignment="1" applyProtection="1">
      <alignment horizontal="center"/>
    </xf>
    <xf numFmtId="49" fontId="22" fillId="0" borderId="0" xfId="0" applyNumberFormat="1" applyFont="1" applyFill="1" applyBorder="1" applyAlignment="1" applyProtection="1">
      <alignment horizontal="center"/>
    </xf>
    <xf numFmtId="49" fontId="19" fillId="2" borderId="25" xfId="0" applyNumberFormat="1" applyFont="1" applyFill="1" applyBorder="1" applyAlignment="1" applyProtection="1">
      <alignment horizontal="center"/>
    </xf>
    <xf numFmtId="49" fontId="20" fillId="0" borderId="1" xfId="0" quotePrefix="1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center"/>
    </xf>
    <xf numFmtId="49" fontId="20" fillId="0" borderId="0" xfId="0" applyNumberFormat="1" applyFont="1" applyFill="1" applyAlignment="1" applyProtection="1">
      <alignment horizontal="center"/>
    </xf>
    <xf numFmtId="49" fontId="19" fillId="2" borderId="26" xfId="0" applyNumberFormat="1" applyFont="1" applyFill="1" applyBorder="1" applyAlignment="1" applyProtection="1">
      <alignment horizontal="center"/>
    </xf>
    <xf numFmtId="49" fontId="20" fillId="0" borderId="1" xfId="0" applyNumberFormat="1" applyFont="1" applyFill="1" applyBorder="1" applyAlignment="1" applyProtection="1">
      <alignment horizontal="center"/>
    </xf>
    <xf numFmtId="49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19" fillId="2" borderId="0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Protection="1"/>
    <xf numFmtId="49" fontId="20" fillId="0" borderId="4" xfId="0" applyNumberFormat="1" applyFont="1" applyFill="1" applyBorder="1" applyAlignment="1" applyProtection="1">
      <alignment horizontal="center"/>
    </xf>
    <xf numFmtId="49" fontId="20" fillId="0" borderId="27" xfId="0" applyNumberFormat="1" applyFont="1" applyFill="1" applyBorder="1" applyAlignment="1" applyProtection="1">
      <alignment horizontal="center"/>
    </xf>
    <xf numFmtId="49" fontId="20" fillId="0" borderId="8" xfId="0" applyNumberFormat="1" applyFont="1" applyFill="1" applyBorder="1" applyAlignment="1" applyProtection="1">
      <alignment horizontal="center"/>
    </xf>
    <xf numFmtId="49" fontId="20" fillId="0" borderId="9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2" borderId="0" xfId="0" applyFont="1" applyFill="1" applyAlignment="1">
      <alignment horizontal="center"/>
    </xf>
    <xf numFmtId="49" fontId="23" fillId="0" borderId="0" xfId="0" applyNumberFormat="1" applyFont="1" applyFill="1" applyAlignment="1" applyProtection="1">
      <alignment horizontal="center"/>
    </xf>
    <xf numFmtId="49" fontId="20" fillId="0" borderId="28" xfId="0" applyNumberFormat="1" applyFont="1" applyFill="1" applyBorder="1" applyAlignment="1" applyProtection="1">
      <alignment horizontal="center"/>
    </xf>
    <xf numFmtId="49" fontId="20" fillId="0" borderId="28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7" fillId="3" borderId="29" xfId="0" applyFont="1" applyFill="1" applyBorder="1" applyAlignment="1" applyProtection="1">
      <alignment horizontal="center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0" xfId="0" applyFont="1" applyFill="1" applyBorder="1" applyAlignment="1" applyProtection="1">
      <alignment horizontal="center"/>
      <protection locked="0"/>
    </xf>
    <xf numFmtId="0" fontId="7" fillId="3" borderId="32" xfId="0" applyFont="1" applyFill="1" applyBorder="1" applyAlignment="1" applyProtection="1">
      <alignment horizontal="center"/>
    </xf>
    <xf numFmtId="0" fontId="7" fillId="3" borderId="34" xfId="0" applyFont="1" applyFill="1" applyBorder="1" applyAlignment="1" applyProtection="1">
      <alignment horizontal="center"/>
    </xf>
    <xf numFmtId="0" fontId="16" fillId="0" borderId="35" xfId="0" applyFont="1" applyBorder="1" applyAlignment="1" applyProtection="1">
      <alignment horizontal="center"/>
    </xf>
    <xf numFmtId="0" fontId="8" fillId="0" borderId="7" xfId="0" applyFont="1" applyFill="1" applyBorder="1" applyAlignment="1">
      <alignment horizontal="left"/>
    </xf>
    <xf numFmtId="0" fontId="0" fillId="0" borderId="26" xfId="0" applyBorder="1"/>
    <xf numFmtId="0" fontId="0" fillId="0" borderId="36" xfId="0" applyBorder="1"/>
    <xf numFmtId="0" fontId="12" fillId="0" borderId="18" xfId="0" applyFont="1" applyFill="1" applyBorder="1" applyAlignment="1">
      <alignment horizontal="left"/>
    </xf>
    <xf numFmtId="0" fontId="0" fillId="0" borderId="37" xfId="0" applyBorder="1"/>
    <xf numFmtId="0" fontId="0" fillId="0" borderId="19" xfId="0" applyBorder="1"/>
    <xf numFmtId="1" fontId="10" fillId="0" borderId="1" xfId="0" applyNumberFormat="1" applyFont="1" applyBorder="1"/>
    <xf numFmtId="0" fontId="0" fillId="0" borderId="38" xfId="0" applyBorder="1" applyAlignment="1"/>
    <xf numFmtId="1" fontId="10" fillId="0" borderId="1" xfId="0" applyNumberFormat="1" applyFont="1" applyFill="1" applyBorder="1"/>
    <xf numFmtId="0" fontId="8" fillId="0" borderId="20" xfId="0" applyFont="1" applyBorder="1" applyAlignment="1" applyProtection="1">
      <alignment horizontal="center"/>
      <protection locked="0"/>
    </xf>
    <xf numFmtId="0" fontId="8" fillId="0" borderId="20" xfId="0" applyFont="1" applyFill="1" applyBorder="1" applyAlignment="1" applyProtection="1">
      <alignment horizontal="center"/>
      <protection locked="0"/>
    </xf>
    <xf numFmtId="0" fontId="8" fillId="0" borderId="20" xfId="0" applyFont="1" applyFill="1" applyBorder="1" applyAlignment="1" applyProtection="1">
      <alignment horizontal="center"/>
    </xf>
    <xf numFmtId="0" fontId="8" fillId="0" borderId="39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0" xfId="0" applyFont="1" applyAlignment="1">
      <alignment horizontal="center"/>
    </xf>
    <xf numFmtId="0" fontId="8" fillId="0" borderId="40" xfId="0" applyFont="1" applyFill="1" applyBorder="1" applyAlignment="1" applyProtection="1">
      <alignment horizontal="center"/>
      <protection locked="0"/>
    </xf>
    <xf numFmtId="0" fontId="29" fillId="5" borderId="39" xfId="0" applyFont="1" applyFill="1" applyBorder="1" applyAlignment="1" applyProtection="1">
      <alignment horizontal="center"/>
    </xf>
    <xf numFmtId="0" fontId="8" fillId="5" borderId="10" xfId="0" applyFont="1" applyFill="1" applyBorder="1" applyAlignment="1" applyProtection="1">
      <alignment horizontal="center"/>
    </xf>
    <xf numFmtId="0" fontId="8" fillId="5" borderId="1" xfId="0" applyFont="1" applyFill="1" applyBorder="1" applyAlignment="1" applyProtection="1">
      <alignment horizontal="center"/>
    </xf>
    <xf numFmtId="0" fontId="13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39" xfId="0" applyBorder="1" applyAlignment="1"/>
    <xf numFmtId="0" fontId="7" fillId="3" borderId="0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7" fillId="3" borderId="57" xfId="0" applyFont="1" applyFill="1" applyBorder="1" applyAlignment="1" applyProtection="1">
      <alignment horizontal="center"/>
    </xf>
    <xf numFmtId="0" fontId="8" fillId="5" borderId="3" xfId="0" applyFont="1" applyFill="1" applyBorder="1" applyAlignment="1" applyProtection="1">
      <alignment horizontal="center"/>
    </xf>
    <xf numFmtId="0" fontId="8" fillId="0" borderId="58" xfId="0" applyFont="1" applyBorder="1" applyAlignment="1" applyProtection="1">
      <alignment horizontal="center"/>
      <protection locked="0"/>
    </xf>
    <xf numFmtId="0" fontId="9" fillId="0" borderId="4" xfId="0" applyFont="1" applyFill="1" applyBorder="1" applyAlignment="1" applyProtection="1">
      <alignment horizontal="center"/>
    </xf>
    <xf numFmtId="0" fontId="8" fillId="4" borderId="12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</xf>
    <xf numFmtId="0" fontId="34" fillId="6" borderId="55" xfId="0" applyFont="1" applyFill="1" applyBorder="1" applyAlignment="1" applyProtection="1">
      <alignment horizontal="left"/>
    </xf>
    <xf numFmtId="0" fontId="7" fillId="3" borderId="27" xfId="0" applyFont="1" applyFill="1" applyBorder="1" applyAlignment="1" applyProtection="1">
      <alignment horizontal="center"/>
    </xf>
    <xf numFmtId="0" fontId="0" fillId="0" borderId="35" xfId="0" applyBorder="1"/>
    <xf numFmtId="0" fontId="34" fillId="0" borderId="53" xfId="0" applyFont="1" applyBorder="1" applyAlignment="1" applyProtection="1">
      <alignment horizontal="center"/>
    </xf>
    <xf numFmtId="0" fontId="8" fillId="4" borderId="2" xfId="0" applyFont="1" applyFill="1" applyBorder="1" applyAlignment="1" applyProtection="1">
      <alignment horizontal="center"/>
    </xf>
    <xf numFmtId="0" fontId="8" fillId="5" borderId="1" xfId="0" applyFont="1" applyFill="1" applyBorder="1" applyAlignment="1" applyProtection="1">
      <alignment horizontal="center"/>
      <protection locked="0"/>
    </xf>
    <xf numFmtId="0" fontId="7" fillId="3" borderId="60" xfId="0" applyFont="1" applyFill="1" applyBorder="1" applyAlignment="1" applyProtection="1">
      <alignment horizontal="center"/>
    </xf>
    <xf numFmtId="0" fontId="33" fillId="6" borderId="50" xfId="0" applyFont="1" applyFill="1" applyBorder="1" applyAlignment="1"/>
    <xf numFmtId="0" fontId="9" fillId="0" borderId="3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/>
    </xf>
    <xf numFmtId="0" fontId="9" fillId="5" borderId="14" xfId="0" applyFont="1" applyFill="1" applyBorder="1" applyAlignment="1" applyProtection="1">
      <alignment horizontal="center"/>
    </xf>
    <xf numFmtId="0" fontId="39" fillId="0" borderId="0" xfId="7" applyFont="1" applyAlignment="1">
      <alignment horizontal="center" vertical="center"/>
    </xf>
    <xf numFmtId="0" fontId="41" fillId="0" borderId="0" xfId="7" applyFont="1" applyAlignment="1">
      <alignment horizontal="center" vertical="top"/>
    </xf>
    <xf numFmtId="0" fontId="40" fillId="0" borderId="0" xfId="7" applyFont="1" applyAlignment="1">
      <alignment horizontal="center" vertical="center"/>
    </xf>
    <xf numFmtId="0" fontId="43" fillId="0" borderId="0" xfId="8" applyFont="1" applyAlignment="1">
      <alignment horizontal="center"/>
    </xf>
    <xf numFmtId="0" fontId="43" fillId="0" borderId="1" xfId="8" applyFont="1" applyBorder="1" applyAlignment="1">
      <alignment horizontal="center"/>
    </xf>
    <xf numFmtId="0" fontId="43" fillId="0" borderId="0" xfId="8" applyFont="1"/>
    <xf numFmtId="0" fontId="43" fillId="7" borderId="1" xfId="8" applyFont="1" applyFill="1" applyBorder="1" applyAlignment="1">
      <alignment horizontal="center"/>
    </xf>
    <xf numFmtId="0" fontId="43" fillId="7" borderId="0" xfId="8" applyFont="1" applyFill="1" applyAlignment="1">
      <alignment horizontal="center"/>
    </xf>
    <xf numFmtId="1" fontId="43" fillId="0" borderId="1" xfId="8" applyNumberFormat="1" applyFont="1" applyBorder="1" applyAlignment="1">
      <alignment horizontal="center"/>
    </xf>
    <xf numFmtId="1" fontId="43" fillId="0" borderId="2" xfId="8" applyNumberFormat="1" applyFont="1" applyBorder="1" applyAlignment="1">
      <alignment horizontal="center"/>
    </xf>
    <xf numFmtId="0" fontId="43" fillId="0" borderId="1" xfId="8" applyFont="1" applyBorder="1"/>
    <xf numFmtId="0" fontId="1" fillId="0" borderId="0" xfId="3"/>
    <xf numFmtId="0" fontId="43" fillId="0" borderId="1" xfId="8" applyFont="1" applyBorder="1" applyAlignment="1">
      <alignment horizontal="center" textRotation="90" wrapText="1"/>
    </xf>
    <xf numFmtId="0" fontId="44" fillId="0" borderId="1" xfId="8" applyFont="1" applyBorder="1" applyAlignment="1">
      <alignment horizontal="center"/>
    </xf>
    <xf numFmtId="1" fontId="45" fillId="8" borderId="1" xfId="8" applyNumberFormat="1" applyFont="1" applyFill="1" applyBorder="1" applyAlignment="1">
      <alignment horizontal="center" vertical="top" wrapText="1"/>
    </xf>
    <xf numFmtId="0" fontId="43" fillId="9" borderId="1" xfId="8" applyFont="1" applyFill="1" applyBorder="1" applyAlignment="1">
      <alignment horizontal="center"/>
    </xf>
    <xf numFmtId="1" fontId="43" fillId="9" borderId="1" xfId="8" applyNumberFormat="1" applyFont="1" applyFill="1" applyBorder="1" applyAlignment="1">
      <alignment horizontal="center"/>
    </xf>
    <xf numFmtId="0" fontId="46" fillId="9" borderId="1" xfId="8" applyFont="1" applyFill="1" applyBorder="1" applyAlignment="1">
      <alignment horizontal="center"/>
    </xf>
    <xf numFmtId="1" fontId="43" fillId="9" borderId="1" xfId="8" applyNumberFormat="1" applyFont="1" applyFill="1" applyBorder="1" applyAlignment="1">
      <alignment horizontal="center" wrapText="1"/>
    </xf>
    <xf numFmtId="1" fontId="43" fillId="10" borderId="1" xfId="8" applyNumberFormat="1" applyFont="1" applyFill="1" applyBorder="1" applyAlignment="1">
      <alignment horizontal="center"/>
    </xf>
    <xf numFmtId="0" fontId="43" fillId="11" borderId="1" xfId="8" applyFont="1" applyFill="1" applyBorder="1" applyAlignment="1">
      <alignment horizontal="center" wrapText="1"/>
    </xf>
    <xf numFmtId="0" fontId="43" fillId="12" borderId="1" xfId="8" applyFont="1" applyFill="1" applyBorder="1" applyAlignment="1">
      <alignment horizontal="center"/>
    </xf>
    <xf numFmtId="0" fontId="43" fillId="11" borderId="1" xfId="8" applyFont="1" applyFill="1" applyBorder="1" applyAlignment="1">
      <alignment horizontal="center" wrapText="1" shrinkToFit="1"/>
    </xf>
    <xf numFmtId="1" fontId="43" fillId="12" borderId="1" xfId="8" applyNumberFormat="1" applyFont="1" applyFill="1" applyBorder="1" applyAlignment="1">
      <alignment horizontal="center"/>
    </xf>
    <xf numFmtId="0" fontId="43" fillId="11" borderId="1" xfId="8" applyFont="1" applyFill="1" applyBorder="1" applyAlignment="1">
      <alignment horizontal="center"/>
    </xf>
    <xf numFmtId="1" fontId="43" fillId="0" borderId="1" xfId="8" applyNumberFormat="1" applyFont="1" applyBorder="1" applyAlignment="1">
      <alignment horizontal="center" textRotation="46"/>
    </xf>
    <xf numFmtId="1" fontId="43" fillId="13" borderId="1" xfId="8" applyNumberFormat="1" applyFont="1" applyFill="1" applyBorder="1" applyAlignment="1">
      <alignment horizontal="center" textRotation="46"/>
    </xf>
    <xf numFmtId="49" fontId="43" fillId="0" borderId="1" xfId="8" applyNumberFormat="1" applyFont="1" applyBorder="1" applyAlignment="1">
      <alignment horizontal="center" textRotation="46" wrapText="1"/>
    </xf>
    <xf numFmtId="1" fontId="43" fillId="14" borderId="1" xfId="8" applyNumberFormat="1" applyFont="1" applyFill="1" applyBorder="1" applyAlignment="1">
      <alignment horizontal="center"/>
    </xf>
    <xf numFmtId="0" fontId="43" fillId="0" borderId="1" xfId="8" applyFont="1" applyBorder="1" applyAlignment="1">
      <alignment horizontal="left"/>
    </xf>
    <xf numFmtId="0" fontId="46" fillId="0" borderId="1" xfId="8" applyFont="1" applyBorder="1" applyAlignment="1">
      <alignment horizontal="center" vertical="center"/>
    </xf>
    <xf numFmtId="1" fontId="43" fillId="15" borderId="1" xfId="8" applyNumberFormat="1" applyFont="1" applyFill="1" applyBorder="1" applyAlignment="1">
      <alignment horizontal="center"/>
    </xf>
    <xf numFmtId="0" fontId="46" fillId="0" borderId="1" xfId="8" applyFont="1" applyBorder="1" applyAlignment="1">
      <alignment horizontal="center"/>
    </xf>
    <xf numFmtId="0" fontId="42" fillId="16" borderId="1" xfId="8" applyFill="1" applyBorder="1" applyAlignment="1">
      <alignment horizontal="center"/>
    </xf>
    <xf numFmtId="1" fontId="42" fillId="0" borderId="1" xfId="8" applyNumberFormat="1" applyBorder="1" applyAlignment="1">
      <alignment horizontal="center"/>
    </xf>
    <xf numFmtId="1" fontId="43" fillId="17" borderId="1" xfId="8" applyNumberFormat="1" applyFont="1" applyFill="1" applyBorder="1" applyAlignment="1">
      <alignment horizontal="center"/>
    </xf>
    <xf numFmtId="1" fontId="43" fillId="12" borderId="9" xfId="8" applyNumberFormat="1" applyFont="1" applyFill="1" applyBorder="1" applyAlignment="1">
      <alignment horizontal="center"/>
    </xf>
    <xf numFmtId="1" fontId="43" fillId="13" borderId="1" xfId="8" applyNumberFormat="1" applyFont="1" applyFill="1" applyBorder="1" applyAlignment="1">
      <alignment horizontal="center"/>
    </xf>
    <xf numFmtId="1" fontId="43" fillId="0" borderId="0" xfId="8" applyNumberFormat="1" applyFont="1" applyAlignment="1">
      <alignment horizontal="center"/>
    </xf>
    <xf numFmtId="1" fontId="43" fillId="18" borderId="1" xfId="8" applyNumberFormat="1" applyFont="1" applyFill="1" applyBorder="1" applyAlignment="1">
      <alignment horizontal="center"/>
    </xf>
    <xf numFmtId="1" fontId="43" fillId="0" borderId="1" xfId="8" applyNumberFormat="1" applyFont="1" applyBorder="1" applyAlignment="1">
      <alignment horizontal="center" wrapText="1"/>
    </xf>
    <xf numFmtId="1" fontId="46" fillId="0" borderId="1" xfId="8" applyNumberFormat="1" applyFont="1" applyBorder="1" applyAlignment="1">
      <alignment horizontal="center" vertical="center"/>
    </xf>
    <xf numFmtId="1" fontId="46" fillId="0" borderId="1" xfId="8" applyNumberFormat="1" applyFont="1" applyBorder="1" applyAlignment="1">
      <alignment horizontal="center"/>
    </xf>
    <xf numFmtId="1" fontId="43" fillId="19" borderId="1" xfId="8" applyNumberFormat="1" applyFont="1" applyFill="1" applyBorder="1" applyAlignment="1">
      <alignment horizontal="center"/>
    </xf>
    <xf numFmtId="1" fontId="43" fillId="13" borderId="9" xfId="8" applyNumberFormat="1" applyFont="1" applyFill="1" applyBorder="1" applyAlignment="1">
      <alignment horizontal="center"/>
    </xf>
    <xf numFmtId="1" fontId="43" fillId="20" borderId="1" xfId="8" applyNumberFormat="1" applyFont="1" applyFill="1" applyBorder="1" applyAlignment="1">
      <alignment horizontal="center"/>
    </xf>
    <xf numFmtId="0" fontId="43" fillId="0" borderId="1" xfId="8" applyFont="1" applyBorder="1" applyAlignment="1">
      <alignment horizontal="center" wrapText="1"/>
    </xf>
    <xf numFmtId="0" fontId="43" fillId="0" borderId="1" xfId="8" applyFont="1" applyBorder="1" applyAlignment="1">
      <alignment horizontal="center" vertical="center"/>
    </xf>
    <xf numFmtId="1" fontId="43" fillId="21" borderId="1" xfId="8" applyNumberFormat="1" applyFont="1" applyFill="1" applyBorder="1" applyAlignment="1">
      <alignment horizontal="center"/>
    </xf>
    <xf numFmtId="49" fontId="43" fillId="0" borderId="1" xfId="8" applyNumberFormat="1" applyFont="1" applyBorder="1" applyAlignment="1">
      <alignment horizontal="center"/>
    </xf>
    <xf numFmtId="1" fontId="43" fillId="22" borderId="1" xfId="8" applyNumberFormat="1" applyFont="1" applyFill="1" applyBorder="1" applyAlignment="1">
      <alignment horizontal="center"/>
    </xf>
    <xf numFmtId="1" fontId="46" fillId="0" borderId="9" xfId="8" applyNumberFormat="1" applyFont="1" applyBorder="1" applyAlignment="1">
      <alignment horizontal="center"/>
    </xf>
    <xf numFmtId="0" fontId="46" fillId="0" borderId="9" xfId="8" applyFont="1" applyBorder="1" applyAlignment="1">
      <alignment horizontal="center"/>
    </xf>
    <xf numFmtId="1" fontId="43" fillId="0" borderId="9" xfId="8" applyNumberFormat="1" applyFont="1" applyBorder="1" applyAlignment="1">
      <alignment horizontal="center"/>
    </xf>
    <xf numFmtId="0" fontId="47" fillId="0" borderId="1" xfId="8" applyFont="1" applyBorder="1"/>
    <xf numFmtId="1" fontId="43" fillId="8" borderId="1" xfId="8" applyNumberFormat="1" applyFont="1" applyFill="1" applyBorder="1" applyAlignment="1">
      <alignment horizontal="center"/>
    </xf>
    <xf numFmtId="1" fontId="43" fillId="8" borderId="0" xfId="8" applyNumberFormat="1" applyFont="1" applyFill="1" applyAlignment="1">
      <alignment horizontal="center"/>
    </xf>
    <xf numFmtId="0" fontId="43" fillId="8" borderId="1" xfId="8" applyFont="1" applyFill="1" applyBorder="1" applyAlignment="1">
      <alignment horizontal="center"/>
    </xf>
    <xf numFmtId="0" fontId="43" fillId="0" borderId="9" xfId="8" applyFont="1" applyBorder="1" applyAlignment="1">
      <alignment horizontal="center"/>
    </xf>
    <xf numFmtId="0" fontId="43" fillId="0" borderId="9" xfId="8" applyFont="1" applyBorder="1" applyAlignment="1">
      <alignment horizontal="left"/>
    </xf>
    <xf numFmtId="1" fontId="43" fillId="10" borderId="9" xfId="8" applyNumberFormat="1" applyFont="1" applyFill="1" applyBorder="1" applyAlignment="1">
      <alignment horizontal="center"/>
    </xf>
    <xf numFmtId="1" fontId="43" fillId="17" borderId="9" xfId="8" applyNumberFormat="1" applyFont="1" applyFill="1" applyBorder="1" applyAlignment="1">
      <alignment horizontal="center"/>
    </xf>
    <xf numFmtId="0" fontId="43" fillId="8" borderId="0" xfId="8" applyFont="1" applyFill="1"/>
    <xf numFmtId="0" fontId="43" fillId="0" borderId="0" xfId="8" applyFont="1" applyAlignment="1">
      <alignment horizontal="left"/>
    </xf>
    <xf numFmtId="0" fontId="46" fillId="0" borderId="0" xfId="8" applyFont="1" applyAlignment="1">
      <alignment horizontal="center" vertical="center"/>
    </xf>
    <xf numFmtId="0" fontId="46" fillId="0" borderId="0" xfId="8" applyFont="1" applyAlignment="1">
      <alignment horizontal="center"/>
    </xf>
    <xf numFmtId="1" fontId="43" fillId="0" borderId="0" xfId="8" applyNumberFormat="1" applyFont="1"/>
    <xf numFmtId="1" fontId="43" fillId="13" borderId="0" xfId="8" applyNumberFormat="1" applyFont="1" applyFill="1" applyAlignment="1">
      <alignment horizontal="center"/>
    </xf>
    <xf numFmtId="0" fontId="43" fillId="9" borderId="1" xfId="8" applyFont="1" applyFill="1" applyBorder="1" applyAlignment="1">
      <alignment horizontal="left"/>
    </xf>
    <xf numFmtId="49" fontId="43" fillId="9" borderId="1" xfId="8" applyNumberFormat="1" applyFont="1" applyFill="1" applyBorder="1" applyAlignment="1">
      <alignment horizontal="center"/>
    </xf>
    <xf numFmtId="1" fontId="43" fillId="23" borderId="1" xfId="8" applyNumberFormat="1" applyFont="1" applyFill="1" applyBorder="1" applyAlignment="1">
      <alignment horizontal="center"/>
    </xf>
    <xf numFmtId="0" fontId="43" fillId="20" borderId="1" xfId="8" applyFont="1" applyFill="1" applyBorder="1" applyAlignment="1">
      <alignment horizontal="center"/>
    </xf>
    <xf numFmtId="1" fontId="43" fillId="24" borderId="1" xfId="8" applyNumberFormat="1" applyFont="1" applyFill="1" applyBorder="1" applyAlignment="1">
      <alignment horizontal="center"/>
    </xf>
    <xf numFmtId="1" fontId="50" fillId="0" borderId="1" xfId="8" applyNumberFormat="1" applyFont="1" applyBorder="1" applyAlignment="1">
      <alignment horizontal="center"/>
    </xf>
    <xf numFmtId="0" fontId="43" fillId="21" borderId="1" xfId="8" applyFont="1" applyFill="1" applyBorder="1" applyAlignment="1">
      <alignment horizontal="center"/>
    </xf>
    <xf numFmtId="0" fontId="43" fillId="18" borderId="1" xfId="8" applyFont="1" applyFill="1" applyBorder="1" applyAlignment="1">
      <alignment horizontal="center"/>
    </xf>
    <xf numFmtId="0" fontId="43" fillId="14" borderId="1" xfId="8" applyFont="1" applyFill="1" applyBorder="1" applyAlignment="1">
      <alignment horizontal="center"/>
    </xf>
    <xf numFmtId="0" fontId="43" fillId="8" borderId="0" xfId="8" applyFont="1" applyFill="1" applyAlignment="1">
      <alignment horizontal="center"/>
    </xf>
    <xf numFmtId="0" fontId="43" fillId="0" borderId="0" xfId="8" applyFont="1" applyAlignment="1">
      <alignment horizontal="center" wrapText="1"/>
    </xf>
    <xf numFmtId="1" fontId="46" fillId="0" borderId="0" xfId="8" applyNumberFormat="1" applyFont="1" applyAlignment="1">
      <alignment horizontal="center"/>
    </xf>
    <xf numFmtId="0" fontId="43" fillId="13" borderId="0" xfId="8" applyFont="1" applyFill="1"/>
    <xf numFmtId="49" fontId="43" fillId="0" borderId="0" xfId="8" applyNumberFormat="1" applyFont="1" applyAlignment="1">
      <alignment horizontal="center"/>
    </xf>
    <xf numFmtId="0" fontId="43" fillId="25" borderId="1" xfId="8" applyFont="1" applyFill="1" applyBorder="1" applyAlignment="1">
      <alignment horizontal="center"/>
    </xf>
    <xf numFmtId="1" fontId="45" fillId="8" borderId="1" xfId="8" applyNumberFormat="1" applyFont="1" applyFill="1" applyBorder="1" applyAlignment="1">
      <alignment horizontal="center" wrapText="1"/>
    </xf>
    <xf numFmtId="1" fontId="43" fillId="10" borderId="1" xfId="8" applyNumberFormat="1" applyFont="1" applyFill="1" applyBorder="1" applyAlignment="1">
      <alignment horizontal="center" wrapText="1"/>
    </xf>
    <xf numFmtId="0" fontId="51" fillId="0" borderId="0" xfId="8" applyFont="1" applyAlignment="1">
      <alignment horizontal="center"/>
    </xf>
    <xf numFmtId="0" fontId="52" fillId="0" borderId="1" xfId="8" applyFont="1" applyBorder="1" applyAlignment="1">
      <alignment horizontal="center"/>
    </xf>
    <xf numFmtId="1" fontId="52" fillId="14" borderId="1" xfId="8" applyNumberFormat="1" applyFont="1" applyFill="1" applyBorder="1" applyAlignment="1">
      <alignment horizontal="center"/>
    </xf>
    <xf numFmtId="0" fontId="52" fillId="0" borderId="56" xfId="8" applyFont="1" applyBorder="1" applyAlignment="1">
      <alignment horizontal="left"/>
    </xf>
    <xf numFmtId="49" fontId="52" fillId="0" borderId="2" xfId="8" applyNumberFormat="1" applyFont="1" applyBorder="1" applyAlignment="1">
      <alignment horizontal="center"/>
    </xf>
    <xf numFmtId="0" fontId="46" fillId="0" borderId="2" xfId="8" applyFont="1" applyBorder="1" applyAlignment="1">
      <alignment horizontal="center"/>
    </xf>
    <xf numFmtId="1" fontId="52" fillId="15" borderId="1" xfId="8" applyNumberFormat="1" applyFont="1" applyFill="1" applyBorder="1" applyAlignment="1">
      <alignment horizontal="center"/>
    </xf>
    <xf numFmtId="0" fontId="52" fillId="0" borderId="2" xfId="8" applyFont="1" applyBorder="1" applyAlignment="1">
      <alignment horizontal="center"/>
    </xf>
    <xf numFmtId="1" fontId="52" fillId="0" borderId="1" xfId="8" applyNumberFormat="1" applyFont="1" applyBorder="1" applyAlignment="1">
      <alignment horizontal="center"/>
    </xf>
    <xf numFmtId="1" fontId="52" fillId="10" borderId="1" xfId="8" applyNumberFormat="1" applyFont="1" applyFill="1" applyBorder="1" applyAlignment="1">
      <alignment horizontal="center"/>
    </xf>
    <xf numFmtId="1" fontId="52" fillId="17" borderId="1" xfId="8" applyNumberFormat="1" applyFont="1" applyFill="1" applyBorder="1" applyAlignment="1">
      <alignment horizontal="center"/>
    </xf>
    <xf numFmtId="1" fontId="52" fillId="12" borderId="1" xfId="8" applyNumberFormat="1" applyFont="1" applyFill="1" applyBorder="1" applyAlignment="1">
      <alignment horizontal="center"/>
    </xf>
    <xf numFmtId="1" fontId="52" fillId="12" borderId="2" xfId="8" applyNumberFormat="1" applyFont="1" applyFill="1" applyBorder="1" applyAlignment="1">
      <alignment horizontal="center"/>
    </xf>
    <xf numFmtId="1" fontId="52" fillId="12" borderId="6" xfId="8" applyNumberFormat="1" applyFont="1" applyFill="1" applyBorder="1" applyAlignment="1">
      <alignment horizontal="center"/>
    </xf>
    <xf numFmtId="1" fontId="52" fillId="12" borderId="56" xfId="8" applyNumberFormat="1" applyFont="1" applyFill="1" applyBorder="1" applyAlignment="1">
      <alignment horizontal="center"/>
    </xf>
    <xf numFmtId="1" fontId="52" fillId="13" borderId="1" xfId="8" applyNumberFormat="1" applyFont="1" applyFill="1" applyBorder="1" applyAlignment="1">
      <alignment horizontal="center"/>
    </xf>
    <xf numFmtId="1" fontId="52" fillId="0" borderId="0" xfId="8" applyNumberFormat="1" applyFont="1" applyAlignment="1">
      <alignment horizontal="center"/>
    </xf>
    <xf numFmtId="0" fontId="52" fillId="0" borderId="0" xfId="8" applyFont="1"/>
    <xf numFmtId="0" fontId="53" fillId="0" borderId="2" xfId="8" applyFont="1" applyBorder="1" applyAlignment="1">
      <alignment horizontal="center"/>
    </xf>
    <xf numFmtId="0" fontId="43" fillId="0" borderId="56" xfId="8" applyFont="1" applyBorder="1" applyAlignment="1">
      <alignment horizontal="left"/>
    </xf>
    <xf numFmtId="1" fontId="52" fillId="0" borderId="2" xfId="8" applyNumberFormat="1" applyFont="1" applyBorder="1" applyAlignment="1">
      <alignment horizontal="center"/>
    </xf>
    <xf numFmtId="0" fontId="52" fillId="0" borderId="1" xfId="8" applyFont="1" applyBorder="1" applyAlignment="1">
      <alignment horizontal="left"/>
    </xf>
    <xf numFmtId="0" fontId="54" fillId="0" borderId="1" xfId="8" applyFont="1" applyBorder="1" applyAlignment="1">
      <alignment horizontal="center"/>
    </xf>
    <xf numFmtId="49" fontId="52" fillId="0" borderId="1" xfId="8" applyNumberFormat="1" applyFont="1" applyBorder="1" applyAlignment="1">
      <alignment horizontal="center"/>
    </xf>
    <xf numFmtId="1" fontId="52" fillId="26" borderId="1" xfId="8" applyNumberFormat="1" applyFont="1" applyFill="1" applyBorder="1" applyAlignment="1">
      <alignment horizontal="center"/>
    </xf>
    <xf numFmtId="0" fontId="53" fillId="0" borderId="1" xfId="8" applyFont="1" applyBorder="1" applyAlignment="1">
      <alignment horizontal="center"/>
    </xf>
    <xf numFmtId="0" fontId="1" fillId="0" borderId="1" xfId="4" applyBorder="1" applyAlignment="1">
      <alignment horizontal="center"/>
    </xf>
    <xf numFmtId="0" fontId="42" fillId="0" borderId="1" xfId="8" applyBorder="1"/>
    <xf numFmtId="1" fontId="52" fillId="0" borderId="56" xfId="8" applyNumberFormat="1" applyFont="1" applyBorder="1"/>
    <xf numFmtId="0" fontId="52" fillId="0" borderId="0" xfId="8" applyFont="1" applyAlignment="1">
      <alignment horizontal="center"/>
    </xf>
    <xf numFmtId="1" fontId="55" fillId="15" borderId="1" xfId="8" applyNumberFormat="1" applyFont="1" applyFill="1" applyBorder="1" applyAlignment="1">
      <alignment horizontal="center"/>
    </xf>
    <xf numFmtId="0" fontId="57" fillId="0" borderId="56" xfId="8" applyFont="1" applyBorder="1" applyAlignment="1">
      <alignment horizontal="left"/>
    </xf>
    <xf numFmtId="1" fontId="52" fillId="0" borderId="1" xfId="8" applyNumberFormat="1" applyFont="1" applyBorder="1"/>
    <xf numFmtId="0" fontId="58" fillId="0" borderId="1" xfId="8" applyFont="1" applyBorder="1" applyAlignment="1">
      <alignment horizontal="center" wrapText="1"/>
    </xf>
    <xf numFmtId="1" fontId="53" fillId="0" borderId="1" xfId="8" applyNumberFormat="1" applyFont="1" applyBorder="1" applyAlignment="1">
      <alignment horizontal="center"/>
    </xf>
    <xf numFmtId="1" fontId="52" fillId="8" borderId="0" xfId="8" applyNumberFormat="1" applyFont="1" applyFill="1" applyAlignment="1">
      <alignment horizontal="center"/>
    </xf>
    <xf numFmtId="0" fontId="53" fillId="0" borderId="0" xfId="8" applyFont="1" applyAlignment="1">
      <alignment horizontal="center"/>
    </xf>
    <xf numFmtId="1" fontId="52" fillId="0" borderId="0" xfId="8" applyNumberFormat="1" applyFont="1"/>
    <xf numFmtId="1" fontId="59" fillId="8" borderId="1" xfId="8" applyNumberFormat="1" applyFont="1" applyFill="1" applyBorder="1" applyAlignment="1">
      <alignment horizontal="center" wrapText="1"/>
    </xf>
    <xf numFmtId="0" fontId="43" fillId="9" borderId="56" xfId="8" applyFont="1" applyFill="1" applyBorder="1" applyAlignment="1">
      <alignment horizontal="left"/>
    </xf>
    <xf numFmtId="49" fontId="43" fillId="9" borderId="2" xfId="8" applyNumberFormat="1" applyFont="1" applyFill="1" applyBorder="1" applyAlignment="1">
      <alignment horizontal="center"/>
    </xf>
    <xf numFmtId="0" fontId="46" fillId="9" borderId="2" xfId="8" applyFont="1" applyFill="1" applyBorder="1" applyAlignment="1">
      <alignment horizontal="center"/>
    </xf>
    <xf numFmtId="0" fontId="43" fillId="9" borderId="2" xfId="8" applyFont="1" applyFill="1" applyBorder="1" applyAlignment="1">
      <alignment horizontal="center"/>
    </xf>
    <xf numFmtId="49" fontId="43" fillId="0" borderId="2" xfId="8" applyNumberFormat="1" applyFont="1" applyBorder="1" applyAlignment="1">
      <alignment horizontal="center"/>
    </xf>
    <xf numFmtId="0" fontId="43" fillId="0" borderId="2" xfId="8" applyFont="1" applyBorder="1" applyAlignment="1">
      <alignment horizontal="center"/>
    </xf>
    <xf numFmtId="1" fontId="43" fillId="17" borderId="56" xfId="8" applyNumberFormat="1" applyFont="1" applyFill="1" applyBorder="1" applyAlignment="1">
      <alignment horizontal="center"/>
    </xf>
    <xf numFmtId="1" fontId="43" fillId="12" borderId="56" xfId="8" applyNumberFormat="1" applyFont="1" applyFill="1" applyBorder="1" applyAlignment="1">
      <alignment horizontal="center"/>
    </xf>
    <xf numFmtId="1" fontId="43" fillId="17" borderId="2" xfId="8" applyNumberFormat="1" applyFont="1" applyFill="1" applyBorder="1" applyAlignment="1">
      <alignment horizontal="center"/>
    </xf>
    <xf numFmtId="1" fontId="43" fillId="12" borderId="6" xfId="8" applyNumberFormat="1" applyFont="1" applyFill="1" applyBorder="1" applyAlignment="1">
      <alignment horizontal="center"/>
    </xf>
    <xf numFmtId="0" fontId="51" fillId="0" borderId="0" xfId="8" applyFont="1"/>
    <xf numFmtId="0" fontId="61" fillId="0" borderId="1" xfId="8" applyFont="1" applyBorder="1" applyAlignment="1">
      <alignment horizontal="center"/>
    </xf>
    <xf numFmtId="0" fontId="61" fillId="0" borderId="1" xfId="8" applyFont="1" applyBorder="1" applyAlignment="1">
      <alignment horizontal="center" textRotation="90" wrapText="1"/>
    </xf>
    <xf numFmtId="1" fontId="62" fillId="8" borderId="1" xfId="8" applyNumberFormat="1" applyFont="1" applyFill="1" applyBorder="1" applyAlignment="1">
      <alignment horizontal="center" wrapText="1"/>
    </xf>
    <xf numFmtId="0" fontId="61" fillId="9" borderId="1" xfId="8" applyFont="1" applyFill="1" applyBorder="1" applyAlignment="1">
      <alignment horizontal="center"/>
    </xf>
    <xf numFmtId="49" fontId="61" fillId="9" borderId="1" xfId="8" applyNumberFormat="1" applyFont="1" applyFill="1" applyBorder="1" applyAlignment="1">
      <alignment horizontal="center"/>
    </xf>
    <xf numFmtId="1" fontId="61" fillId="9" borderId="1" xfId="8" applyNumberFormat="1" applyFont="1" applyFill="1" applyBorder="1" applyAlignment="1">
      <alignment horizontal="center" wrapText="1"/>
    </xf>
    <xf numFmtId="0" fontId="61" fillId="9" borderId="1" xfId="8" applyFont="1" applyFill="1" applyBorder="1" applyAlignment="1">
      <alignment horizontal="center" vertical="center"/>
    </xf>
    <xf numFmtId="1" fontId="61" fillId="10" borderId="1" xfId="8" applyNumberFormat="1" applyFont="1" applyFill="1" applyBorder="1" applyAlignment="1">
      <alignment horizontal="center"/>
    </xf>
    <xf numFmtId="0" fontId="63" fillId="11" borderId="1" xfId="8" applyFont="1" applyFill="1" applyBorder="1" applyAlignment="1">
      <alignment horizontal="center" wrapText="1"/>
    </xf>
    <xf numFmtId="0" fontId="63" fillId="12" borderId="1" xfId="8" applyFont="1" applyFill="1" applyBorder="1" applyAlignment="1">
      <alignment horizontal="center"/>
    </xf>
    <xf numFmtId="0" fontId="63" fillId="11" borderId="1" xfId="8" applyFont="1" applyFill="1" applyBorder="1" applyAlignment="1">
      <alignment horizontal="center" wrapText="1" shrinkToFit="1"/>
    </xf>
    <xf numFmtId="1" fontId="63" fillId="12" borderId="1" xfId="8" applyNumberFormat="1" applyFont="1" applyFill="1" applyBorder="1" applyAlignment="1">
      <alignment horizontal="center"/>
    </xf>
    <xf numFmtId="0" fontId="63" fillId="11" borderId="1" xfId="8" applyFont="1" applyFill="1" applyBorder="1" applyAlignment="1">
      <alignment horizontal="center"/>
    </xf>
    <xf numFmtId="1" fontId="63" fillId="0" borderId="1" xfId="8" applyNumberFormat="1" applyFont="1" applyBorder="1" applyAlignment="1">
      <alignment horizontal="center" textRotation="46"/>
    </xf>
    <xf numFmtId="1" fontId="63" fillId="13" borderId="1" xfId="8" applyNumberFormat="1" applyFont="1" applyFill="1" applyBorder="1" applyAlignment="1">
      <alignment horizontal="center" textRotation="46"/>
    </xf>
    <xf numFmtId="49" fontId="63" fillId="0" borderId="1" xfId="8" applyNumberFormat="1" applyFont="1" applyBorder="1" applyAlignment="1">
      <alignment horizontal="center" textRotation="46" wrapText="1"/>
    </xf>
    <xf numFmtId="0" fontId="65" fillId="0" borderId="0" xfId="8" applyFont="1"/>
    <xf numFmtId="0" fontId="63" fillId="0" borderId="0" xfId="8" applyFont="1"/>
    <xf numFmtId="0" fontId="61" fillId="0" borderId="0" xfId="8" applyFont="1"/>
    <xf numFmtId="1" fontId="43" fillId="28" borderId="1" xfId="8" applyNumberFormat="1" applyFont="1" applyFill="1" applyBorder="1"/>
    <xf numFmtId="1" fontId="61" fillId="0" borderId="1" xfId="8" applyNumberFormat="1" applyFont="1" applyBorder="1" applyAlignment="1">
      <alignment horizontal="center"/>
    </xf>
    <xf numFmtId="1" fontId="66" fillId="0" borderId="1" xfId="8" applyNumberFormat="1" applyFont="1" applyBorder="1" applyAlignment="1">
      <alignment horizontal="center" vertical="center"/>
    </xf>
    <xf numFmtId="1" fontId="61" fillId="17" borderId="1" xfId="8" applyNumberFormat="1" applyFont="1" applyFill="1" applyBorder="1" applyAlignment="1">
      <alignment horizontal="center"/>
    </xf>
    <xf numFmtId="1" fontId="61" fillId="12" borderId="1" xfId="8" applyNumberFormat="1" applyFont="1" applyFill="1" applyBorder="1" applyAlignment="1">
      <alignment horizontal="center"/>
    </xf>
    <xf numFmtId="1" fontId="63" fillId="0" borderId="1" xfId="8" applyNumberFormat="1" applyFont="1" applyBorder="1" applyAlignment="1">
      <alignment horizontal="center"/>
    </xf>
    <xf numFmtId="1" fontId="61" fillId="0" borderId="0" xfId="8" applyNumberFormat="1" applyFont="1"/>
    <xf numFmtId="0" fontId="61" fillId="14" borderId="1" xfId="8" applyFont="1" applyFill="1" applyBorder="1" applyAlignment="1">
      <alignment horizontal="center"/>
    </xf>
    <xf numFmtId="1" fontId="61" fillId="0" borderId="1" xfId="8" applyNumberFormat="1" applyFont="1" applyBorder="1"/>
    <xf numFmtId="1" fontId="63" fillId="13" borderId="1" xfId="8" applyNumberFormat="1" applyFont="1" applyFill="1" applyBorder="1" applyAlignment="1">
      <alignment horizontal="center"/>
    </xf>
    <xf numFmtId="0" fontId="61" fillId="21" borderId="1" xfId="8" applyFont="1" applyFill="1" applyBorder="1" applyAlignment="1">
      <alignment horizontal="center"/>
    </xf>
    <xf numFmtId="0" fontId="61" fillId="0" borderId="1" xfId="8" applyFont="1" applyBorder="1" applyAlignment="1">
      <alignment horizontal="left"/>
    </xf>
    <xf numFmtId="1" fontId="43" fillId="0" borderId="1" xfId="8" applyNumberFormat="1" applyFont="1" applyBorder="1"/>
    <xf numFmtId="0" fontId="63" fillId="13" borderId="1" xfId="8" applyFont="1" applyFill="1" applyBorder="1" applyAlignment="1">
      <alignment horizontal="center"/>
    </xf>
    <xf numFmtId="0" fontId="61" fillId="0" borderId="1" xfId="8" applyFont="1" applyBorder="1"/>
    <xf numFmtId="49" fontId="61" fillId="0" borderId="1" xfId="8" applyNumberFormat="1" applyFont="1" applyBorder="1" applyAlignment="1">
      <alignment horizontal="center"/>
    </xf>
    <xf numFmtId="0" fontId="61" fillId="0" borderId="0" xfId="8" applyFont="1" applyAlignment="1">
      <alignment horizontal="center"/>
    </xf>
    <xf numFmtId="0" fontId="61" fillId="8" borderId="0" xfId="8" applyFont="1" applyFill="1" applyAlignment="1">
      <alignment horizontal="center"/>
    </xf>
    <xf numFmtId="0" fontId="61" fillId="0" borderId="0" xfId="8" applyFont="1" applyAlignment="1">
      <alignment horizontal="center" vertical="center"/>
    </xf>
    <xf numFmtId="1" fontId="61" fillId="0" borderId="0" xfId="8" applyNumberFormat="1" applyFont="1" applyAlignment="1">
      <alignment horizontal="center"/>
    </xf>
    <xf numFmtId="0" fontId="63" fillId="0" borderId="17" xfId="8" applyFont="1" applyBorder="1"/>
    <xf numFmtId="1" fontId="63" fillId="0" borderId="0" xfId="8" applyNumberFormat="1" applyFont="1" applyAlignment="1">
      <alignment horizontal="center"/>
    </xf>
    <xf numFmtId="0" fontId="63" fillId="13" borderId="0" xfId="8" applyFont="1" applyFill="1"/>
    <xf numFmtId="0" fontId="66" fillId="0" borderId="0" xfId="3" applyFont="1"/>
    <xf numFmtId="1" fontId="43" fillId="27" borderId="1" xfId="8" applyNumberFormat="1" applyFont="1" applyFill="1" applyBorder="1"/>
    <xf numFmtId="0" fontId="46" fillId="0" borderId="0" xfId="8" applyFont="1"/>
    <xf numFmtId="1" fontId="43" fillId="23" borderId="17" xfId="8" applyNumberFormat="1" applyFont="1" applyFill="1" applyBorder="1" applyAlignment="1">
      <alignment horizontal="center"/>
    </xf>
    <xf numFmtId="1" fontId="43" fillId="23" borderId="0" xfId="8" applyNumberFormat="1" applyFont="1" applyFill="1" applyAlignment="1">
      <alignment horizontal="center"/>
    </xf>
    <xf numFmtId="1" fontId="43" fillId="23" borderId="61" xfId="8" applyNumberFormat="1" applyFont="1" applyFill="1" applyBorder="1" applyAlignment="1">
      <alignment horizontal="center"/>
    </xf>
    <xf numFmtId="0" fontId="43" fillId="9" borderId="1" xfId="8" applyFont="1" applyFill="1" applyBorder="1" applyAlignment="1">
      <alignment horizontal="center" textRotation="38" wrapText="1"/>
    </xf>
    <xf numFmtId="0" fontId="50" fillId="9" borderId="1" xfId="8" applyFont="1" applyFill="1" applyBorder="1" applyAlignment="1">
      <alignment horizontal="center" textRotation="45" wrapText="1"/>
    </xf>
    <xf numFmtId="1" fontId="50" fillId="9" borderId="1" xfId="8" applyNumberFormat="1" applyFont="1" applyFill="1" applyBorder="1" applyAlignment="1">
      <alignment horizontal="center" textRotation="45" wrapText="1"/>
    </xf>
    <xf numFmtId="1" fontId="50" fillId="9" borderId="1" xfId="8" applyNumberFormat="1" applyFont="1" applyFill="1" applyBorder="1" applyAlignment="1">
      <alignment horizontal="center" vertical="center" textRotation="45" wrapText="1"/>
    </xf>
    <xf numFmtId="165" fontId="50" fillId="9" borderId="1" xfId="8" applyNumberFormat="1" applyFont="1" applyFill="1" applyBorder="1" applyAlignment="1">
      <alignment horizontal="center" vertical="center" textRotation="45" wrapText="1"/>
    </xf>
    <xf numFmtId="165" fontId="50" fillId="9" borderId="1" xfId="8" applyNumberFormat="1" applyFont="1" applyFill="1" applyBorder="1" applyAlignment="1">
      <alignment horizontal="center" textRotation="45" wrapText="1"/>
    </xf>
    <xf numFmtId="1" fontId="50" fillId="7" borderId="1" xfId="8" applyNumberFormat="1" applyFont="1" applyFill="1" applyBorder="1" applyAlignment="1">
      <alignment horizontal="center" textRotation="45" wrapText="1"/>
    </xf>
    <xf numFmtId="0" fontId="43" fillId="0" borderId="1" xfId="8" applyFont="1" applyBorder="1" applyAlignment="1">
      <alignment horizontal="center" textRotation="45"/>
    </xf>
    <xf numFmtId="0" fontId="43" fillId="0" borderId="0" xfId="8" applyFont="1" applyAlignment="1">
      <alignment horizontal="center" textRotation="42"/>
    </xf>
    <xf numFmtId="0" fontId="43" fillId="0" borderId="1" xfId="8" applyFont="1" applyBorder="1" applyAlignment="1">
      <alignment horizontal="center" textRotation="43"/>
    </xf>
    <xf numFmtId="0" fontId="50" fillId="0" borderId="1" xfId="8" applyFont="1" applyBorder="1" applyAlignment="1">
      <alignment horizontal="center" textRotation="45"/>
    </xf>
    <xf numFmtId="0" fontId="50" fillId="0" borderId="0" xfId="8" applyFont="1" applyAlignment="1">
      <alignment textRotation="45"/>
    </xf>
    <xf numFmtId="0" fontId="42" fillId="0" borderId="1" xfId="8" applyBorder="1" applyAlignment="1">
      <alignment horizontal="center" vertical="center"/>
    </xf>
    <xf numFmtId="165" fontId="1" fillId="0" borderId="1" xfId="8" applyNumberFormat="1" applyFont="1" applyBorder="1" applyAlignment="1">
      <alignment horizontal="center" vertical="center"/>
    </xf>
    <xf numFmtId="165" fontId="43" fillId="0" borderId="1" xfId="8" applyNumberFormat="1" applyFont="1" applyBorder="1" applyAlignment="1">
      <alignment horizontal="center" vertical="center"/>
    </xf>
    <xf numFmtId="1" fontId="50" fillId="29" borderId="1" xfId="8" applyNumberFormat="1" applyFont="1" applyFill="1" applyBorder="1" applyAlignment="1">
      <alignment horizontal="center"/>
    </xf>
    <xf numFmtId="0" fontId="43" fillId="0" borderId="17" xfId="8" applyFont="1" applyBorder="1" applyAlignment="1">
      <alignment horizontal="center"/>
    </xf>
    <xf numFmtId="0" fontId="43" fillId="0" borderId="2" xfId="8" applyFont="1" applyBorder="1"/>
    <xf numFmtId="165" fontId="43" fillId="0" borderId="0" xfId="8" applyNumberFormat="1" applyFont="1"/>
    <xf numFmtId="165" fontId="43" fillId="0" borderId="1" xfId="8" applyNumberFormat="1" applyFont="1" applyBorder="1" applyAlignment="1">
      <alignment horizontal="center"/>
    </xf>
    <xf numFmtId="1" fontId="43" fillId="0" borderId="1" xfId="8" applyNumberFormat="1" applyFont="1" applyBorder="1" applyAlignment="1">
      <alignment horizontal="center" vertical="center"/>
    </xf>
    <xf numFmtId="0" fontId="43" fillId="0" borderId="20" xfId="8" applyFont="1" applyBorder="1" applyAlignment="1">
      <alignment horizontal="left"/>
    </xf>
    <xf numFmtId="165" fontId="43" fillId="0" borderId="2" xfId="8" applyNumberFormat="1" applyFont="1" applyBorder="1" applyAlignment="1">
      <alignment horizontal="center"/>
    </xf>
    <xf numFmtId="164" fontId="43" fillId="0" borderId="56" xfId="6" applyFont="1" applyBorder="1" applyAlignment="1">
      <alignment horizontal="left"/>
    </xf>
    <xf numFmtId="164" fontId="43" fillId="0" borderId="20" xfId="6" applyFont="1" applyBorder="1" applyAlignment="1">
      <alignment horizontal="left"/>
    </xf>
    <xf numFmtId="164" fontId="43" fillId="0" borderId="2" xfId="6" applyFont="1" applyBorder="1" applyAlignment="1">
      <alignment horizontal="center"/>
    </xf>
    <xf numFmtId="164" fontId="42" fillId="0" borderId="1" xfId="6" applyFont="1" applyBorder="1" applyAlignment="1">
      <alignment horizontal="center" vertical="center"/>
    </xf>
    <xf numFmtId="164" fontId="42" fillId="0" borderId="1" xfId="6" applyFont="1" applyBorder="1"/>
    <xf numFmtId="166" fontId="43" fillId="0" borderId="2" xfId="6" applyNumberFormat="1" applyFont="1" applyBorder="1" applyAlignment="1">
      <alignment horizontal="center"/>
    </xf>
    <xf numFmtId="164" fontId="50" fillId="29" borderId="1" xfId="6" applyFont="1" applyFill="1" applyBorder="1" applyAlignment="1">
      <alignment horizontal="center"/>
    </xf>
    <xf numFmtId="164" fontId="43" fillId="0" borderId="1" xfId="6" applyFont="1" applyBorder="1" applyAlignment="1">
      <alignment horizontal="center"/>
    </xf>
    <xf numFmtId="164" fontId="43" fillId="0" borderId="1" xfId="6" applyFont="1" applyBorder="1"/>
    <xf numFmtId="164" fontId="43" fillId="0" borderId="2" xfId="6" applyFont="1" applyBorder="1"/>
    <xf numFmtId="164" fontId="43" fillId="0" borderId="0" xfId="6" applyFont="1"/>
    <xf numFmtId="164" fontId="1" fillId="0" borderId="0" xfId="6"/>
    <xf numFmtId="1" fontId="43" fillId="0" borderId="0" xfId="8" applyNumberFormat="1" applyFont="1" applyAlignment="1">
      <alignment horizontal="center" vertical="center"/>
    </xf>
    <xf numFmtId="165" fontId="43" fillId="0" borderId="0" xfId="8" applyNumberFormat="1" applyFont="1" applyAlignment="1">
      <alignment horizontal="center" vertical="center"/>
    </xf>
    <xf numFmtId="165" fontId="43" fillId="0" borderId="0" xfId="8" applyNumberFormat="1" applyFont="1" applyAlignment="1">
      <alignment horizontal="center"/>
    </xf>
    <xf numFmtId="1" fontId="50" fillId="0" borderId="0" xfId="8" applyNumberFormat="1" applyFont="1" applyAlignment="1">
      <alignment horizontal="center"/>
    </xf>
    <xf numFmtId="1" fontId="43" fillId="8" borderId="0" xfId="8" applyNumberFormat="1" applyFont="1" applyFill="1" applyBorder="1" applyAlignment="1">
      <alignment horizontal="center"/>
    </xf>
    <xf numFmtId="0" fontId="52" fillId="0" borderId="0" xfId="8" applyFont="1" applyBorder="1" applyAlignment="1">
      <alignment horizontal="center"/>
    </xf>
    <xf numFmtId="1" fontId="43" fillId="0" borderId="0" xfId="8" applyNumberFormat="1" applyFont="1" applyBorder="1" applyAlignment="1">
      <alignment horizontal="center"/>
    </xf>
    <xf numFmtId="1" fontId="61" fillId="0" borderId="0" xfId="8" applyNumberFormat="1" applyFont="1" applyBorder="1"/>
    <xf numFmtId="1" fontId="43" fillId="0" borderId="1" xfId="8" applyNumberFormat="1" applyFont="1" applyFill="1" applyBorder="1" applyAlignment="1">
      <alignment horizontal="center"/>
    </xf>
    <xf numFmtId="1" fontId="43" fillId="30" borderId="1" xfId="8" applyNumberFormat="1" applyFont="1" applyFill="1" applyBorder="1" applyAlignment="1">
      <alignment horizontal="center"/>
    </xf>
    <xf numFmtId="1" fontId="43" fillId="31" borderId="1" xfId="8" applyNumberFormat="1" applyFont="1" applyFill="1" applyBorder="1" applyAlignment="1">
      <alignment horizontal="center"/>
    </xf>
    <xf numFmtId="0" fontId="1" fillId="0" borderId="0" xfId="3" applyAlignment="1">
      <alignment horizontal="center" vertical="top"/>
    </xf>
    <xf numFmtId="49" fontId="1" fillId="0" borderId="0" xfId="3" applyNumberFormat="1" applyAlignment="1">
      <alignment horizontal="center"/>
    </xf>
    <xf numFmtId="49" fontId="8" fillId="0" borderId="0" xfId="3" applyNumberFormat="1" applyFont="1" applyAlignment="1">
      <alignment horizontal="center"/>
    </xf>
    <xf numFmtId="49" fontId="20" fillId="0" borderId="0" xfId="3" applyNumberFormat="1" applyFont="1" applyAlignment="1">
      <alignment horizontal="center"/>
    </xf>
    <xf numFmtId="49" fontId="20" fillId="0" borderId="0" xfId="3" quotePrefix="1" applyNumberFormat="1" applyFont="1" applyAlignment="1">
      <alignment horizontal="center"/>
    </xf>
    <xf numFmtId="49" fontId="1" fillId="0" borderId="0" xfId="3" quotePrefix="1" applyNumberFormat="1" applyAlignment="1">
      <alignment horizontal="center"/>
    </xf>
    <xf numFmtId="49" fontId="8" fillId="0" borderId="0" xfId="3" quotePrefix="1" applyNumberFormat="1" applyFont="1" applyAlignment="1">
      <alignment horizontal="center"/>
    </xf>
    <xf numFmtId="49" fontId="19" fillId="0" borderId="0" xfId="3" applyNumberFormat="1" applyFont="1" applyAlignment="1">
      <alignment horizontal="center"/>
    </xf>
    <xf numFmtId="0" fontId="9" fillId="0" borderId="13" xfId="3" applyFont="1" applyBorder="1" applyAlignment="1">
      <alignment horizontal="center"/>
    </xf>
    <xf numFmtId="0" fontId="9" fillId="0" borderId="11" xfId="3" applyFont="1" applyBorder="1" applyAlignment="1">
      <alignment horizontal="center"/>
    </xf>
    <xf numFmtId="0" fontId="9" fillId="0" borderId="14" xfId="3" applyFont="1" applyBorder="1" applyAlignment="1">
      <alignment horizontal="center"/>
    </xf>
    <xf numFmtId="0" fontId="8" fillId="2" borderId="14" xfId="3" applyFont="1" applyFill="1" applyBorder="1" applyAlignment="1" applyProtection="1">
      <alignment horizontal="center"/>
      <protection locked="0"/>
    </xf>
    <xf numFmtId="0" fontId="8" fillId="0" borderId="13" xfId="3" applyFont="1" applyBorder="1" applyAlignment="1" applyProtection="1">
      <alignment horizontal="center"/>
      <protection locked="0"/>
    </xf>
    <xf numFmtId="0" fontId="8" fillId="0" borderId="12" xfId="3" applyFont="1" applyBorder="1" applyAlignment="1" applyProtection="1">
      <alignment horizontal="center"/>
      <protection locked="0"/>
    </xf>
    <xf numFmtId="0" fontId="8" fillId="0" borderId="11" xfId="3" applyFont="1" applyBorder="1" applyAlignment="1" applyProtection="1">
      <alignment horizontal="center"/>
      <protection locked="0"/>
    </xf>
    <xf numFmtId="0" fontId="7" fillId="3" borderId="40" xfId="3" applyFont="1" applyFill="1" applyBorder="1" applyAlignment="1" applyProtection="1">
      <alignment horizontal="center"/>
      <protection locked="0"/>
    </xf>
    <xf numFmtId="0" fontId="8" fillId="0" borderId="11" xfId="3" applyFont="1" applyBorder="1" applyAlignment="1">
      <alignment horizontal="left"/>
    </xf>
    <xf numFmtId="0" fontId="9" fillId="0" borderId="2" xfId="3" applyFont="1" applyBorder="1" applyAlignment="1">
      <alignment horizontal="center"/>
    </xf>
    <xf numFmtId="0" fontId="9" fillId="0" borderId="7" xfId="3" applyFont="1" applyBorder="1" applyAlignment="1">
      <alignment horizontal="center"/>
    </xf>
    <xf numFmtId="0" fontId="9" fillId="0" borderId="6" xfId="3" applyFont="1" applyBorder="1" applyAlignment="1">
      <alignment horizontal="center"/>
    </xf>
    <xf numFmtId="0" fontId="8" fillId="0" borderId="6" xfId="3" applyFont="1" applyBorder="1" applyAlignment="1">
      <alignment horizontal="center"/>
    </xf>
    <xf numFmtId="0" fontId="8" fillId="2" borderId="10" xfId="3" applyFont="1" applyFill="1" applyBorder="1" applyAlignment="1">
      <alignment horizontal="center"/>
    </xf>
    <xf numFmtId="0" fontId="8" fillId="0" borderId="10" xfId="3" applyFont="1" applyBorder="1" applyAlignment="1">
      <alignment horizontal="center"/>
    </xf>
    <xf numFmtId="0" fontId="8" fillId="0" borderId="9" xfId="3" applyFont="1" applyBorder="1" applyAlignment="1">
      <alignment horizontal="center"/>
    </xf>
    <xf numFmtId="0" fontId="8" fillId="0" borderId="9" xfId="3" applyFont="1" applyBorder="1" applyAlignment="1" applyProtection="1">
      <alignment horizontal="center"/>
      <protection locked="0"/>
    </xf>
    <xf numFmtId="0" fontId="8" fillId="0" borderId="8" xfId="3" applyFont="1" applyBorder="1" applyAlignment="1" applyProtection="1">
      <alignment horizontal="center"/>
      <protection locked="0"/>
    </xf>
    <xf numFmtId="0" fontId="7" fillId="3" borderId="31" xfId="3" applyFont="1" applyFill="1" applyBorder="1" applyAlignment="1" applyProtection="1">
      <alignment horizontal="center"/>
      <protection locked="0"/>
    </xf>
    <xf numFmtId="0" fontId="8" fillId="0" borderId="7" xfId="3" applyFont="1" applyBorder="1" applyAlignment="1">
      <alignment horizontal="left"/>
    </xf>
    <xf numFmtId="0" fontId="7" fillId="3" borderId="20" xfId="3" applyFont="1" applyFill="1" applyBorder="1" applyAlignment="1" applyProtection="1">
      <alignment horizontal="center"/>
      <protection locked="0"/>
    </xf>
    <xf numFmtId="0" fontId="8" fillId="0" borderId="2" xfId="3" applyFont="1" applyBorder="1" applyAlignment="1">
      <alignment horizontal="center"/>
    </xf>
    <xf numFmtId="0" fontId="8" fillId="2" borderId="1" xfId="3" applyFont="1" applyFill="1" applyBorder="1" applyAlignment="1">
      <alignment horizontal="center"/>
    </xf>
    <xf numFmtId="0" fontId="8" fillId="0" borderId="1" xfId="3" applyFont="1" applyBorder="1" applyAlignment="1" applyProtection="1">
      <alignment horizontal="center"/>
      <protection locked="0"/>
    </xf>
    <xf numFmtId="0" fontId="8" fillId="0" borderId="7" xfId="3" applyFont="1" applyBorder="1" applyAlignment="1" applyProtection="1">
      <alignment horizontal="center"/>
      <protection locked="0"/>
    </xf>
    <xf numFmtId="0" fontId="8" fillId="0" borderId="6" xfId="3" applyFont="1" applyBorder="1" applyAlignment="1" applyProtection="1">
      <alignment horizontal="center"/>
      <protection locked="0"/>
    </xf>
    <xf numFmtId="0" fontId="8" fillId="0" borderId="2" xfId="3" applyFont="1" applyBorder="1" applyAlignment="1" applyProtection="1">
      <alignment horizontal="center"/>
      <protection locked="0"/>
    </xf>
    <xf numFmtId="0" fontId="8" fillId="0" borderId="5" xfId="3" applyFont="1" applyBorder="1" applyAlignment="1" applyProtection="1">
      <alignment horizontal="center"/>
      <protection locked="0"/>
    </xf>
    <xf numFmtId="0" fontId="8" fillId="0" borderId="4" xfId="3" applyFont="1" applyBorder="1" applyAlignment="1" applyProtection="1">
      <alignment horizontal="center"/>
      <protection locked="0"/>
    </xf>
    <xf numFmtId="0" fontId="8" fillId="2" borderId="3" xfId="3" applyFont="1" applyFill="1" applyBorder="1" applyAlignment="1">
      <alignment horizontal="center"/>
    </xf>
    <xf numFmtId="0" fontId="7" fillId="3" borderId="5" xfId="3" applyFont="1" applyFill="1" applyBorder="1" applyAlignment="1">
      <alignment horizontal="center"/>
    </xf>
    <xf numFmtId="0" fontId="7" fillId="3" borderId="3" xfId="3" applyFont="1" applyFill="1" applyBorder="1" applyAlignment="1">
      <alignment horizontal="center"/>
    </xf>
    <xf numFmtId="0" fontId="7" fillId="3" borderId="16" xfId="3" applyFont="1" applyFill="1" applyBorder="1" applyAlignment="1">
      <alignment horizontal="center"/>
    </xf>
    <xf numFmtId="0" fontId="7" fillId="3" borderId="30" xfId="3" applyFont="1" applyFill="1" applyBorder="1" applyAlignment="1">
      <alignment horizontal="center"/>
    </xf>
    <xf numFmtId="0" fontId="7" fillId="3" borderId="29" xfId="3" applyFont="1" applyFill="1" applyBorder="1" applyAlignment="1">
      <alignment horizontal="center"/>
    </xf>
    <xf numFmtId="0" fontId="7" fillId="3" borderId="15" xfId="3" applyFont="1" applyFill="1" applyBorder="1" applyAlignment="1">
      <alignment horizontal="center"/>
    </xf>
    <xf numFmtId="0" fontId="7" fillId="3" borderId="34" xfId="3" applyFont="1" applyFill="1" applyBorder="1" applyAlignment="1">
      <alignment horizontal="center"/>
    </xf>
    <xf numFmtId="0" fontId="7" fillId="3" borderId="33" xfId="3" applyFont="1" applyFill="1" applyBorder="1" applyAlignment="1">
      <alignment horizontal="center"/>
    </xf>
    <xf numFmtId="0" fontId="7" fillId="3" borderId="32" xfId="3" applyFont="1" applyFill="1" applyBorder="1" applyAlignment="1">
      <alignment horizontal="center"/>
    </xf>
    <xf numFmtId="0" fontId="20" fillId="0" borderId="0" xfId="3" applyFont="1" applyAlignment="1">
      <alignment horizontal="center"/>
    </xf>
    <xf numFmtId="49" fontId="18" fillId="0" borderId="0" xfId="3" applyNumberFormat="1" applyFont="1" applyAlignment="1">
      <alignment horizontal="center"/>
    </xf>
    <xf numFmtId="49" fontId="7" fillId="0" borderId="0" xfId="3" applyNumberFormat="1" applyFont="1" applyAlignment="1">
      <alignment horizontal="center"/>
    </xf>
    <xf numFmtId="0" fontId="1" fillId="0" borderId="0" xfId="3" applyAlignment="1">
      <alignment horizontal="center"/>
    </xf>
    <xf numFmtId="49" fontId="22" fillId="0" borderId="0" xfId="3" applyNumberFormat="1" applyFont="1" applyAlignment="1">
      <alignment horizontal="center"/>
    </xf>
    <xf numFmtId="0" fontId="19" fillId="0" borderId="0" xfId="3" applyFont="1" applyAlignment="1">
      <alignment horizontal="center"/>
    </xf>
    <xf numFmtId="49" fontId="21" fillId="0" borderId="0" xfId="3" applyNumberFormat="1" applyFont="1" applyAlignment="1">
      <alignment horizontal="center"/>
    </xf>
    <xf numFmtId="49" fontId="1" fillId="0" borderId="0" xfId="3" applyNumberFormat="1"/>
    <xf numFmtId="0" fontId="2" fillId="0" borderId="0" xfId="3" applyFont="1" applyAlignment="1">
      <alignment horizontal="center"/>
    </xf>
    <xf numFmtId="49" fontId="20" fillId="0" borderId="1" xfId="3" applyNumberFormat="1" applyFont="1" applyBorder="1" applyAlignment="1">
      <alignment horizontal="center"/>
    </xf>
    <xf numFmtId="49" fontId="19" fillId="2" borderId="21" xfId="3" applyNumberFormat="1" applyFont="1" applyFill="1" applyBorder="1" applyAlignment="1">
      <alignment horizontal="center"/>
    </xf>
    <xf numFmtId="0" fontId="10" fillId="0" borderId="0" xfId="3" applyFont="1" applyAlignment="1">
      <alignment horizontal="center"/>
    </xf>
    <xf numFmtId="0" fontId="9" fillId="0" borderId="0" xfId="3" applyFont="1" applyAlignment="1">
      <alignment horizontal="center"/>
    </xf>
    <xf numFmtId="0" fontId="8" fillId="0" borderId="0" xfId="3" applyFont="1" applyAlignment="1" applyProtection="1">
      <alignment horizontal="center"/>
      <protection locked="0"/>
    </xf>
    <xf numFmtId="0" fontId="7" fillId="0" borderId="0" xfId="3" applyFont="1" applyAlignment="1" applyProtection="1">
      <alignment horizontal="center"/>
      <protection locked="0"/>
    </xf>
    <xf numFmtId="0" fontId="1" fillId="0" borderId="0" xfId="3" applyAlignment="1">
      <alignment horizontal="left"/>
    </xf>
    <xf numFmtId="49" fontId="20" fillId="0" borderId="28" xfId="3" applyNumberFormat="1" applyFont="1" applyBorder="1" applyAlignment="1">
      <alignment horizontal="center"/>
    </xf>
    <xf numFmtId="49" fontId="19" fillId="2" borderId="26" xfId="3" applyNumberFormat="1" applyFont="1" applyFill="1" applyBorder="1" applyAlignment="1">
      <alignment horizontal="center"/>
    </xf>
    <xf numFmtId="49" fontId="20" fillId="0" borderId="9" xfId="3" applyNumberFormat="1" applyFont="1" applyBorder="1" applyAlignment="1">
      <alignment horizontal="center"/>
    </xf>
    <xf numFmtId="0" fontId="19" fillId="2" borderId="0" xfId="3" applyFont="1" applyFill="1" applyAlignment="1">
      <alignment horizontal="center"/>
    </xf>
    <xf numFmtId="49" fontId="20" fillId="0" borderId="17" xfId="3" applyNumberFormat="1" applyFont="1" applyBorder="1" applyAlignment="1">
      <alignment horizontal="center"/>
    </xf>
    <xf numFmtId="49" fontId="19" fillId="2" borderId="18" xfId="3" applyNumberFormat="1" applyFont="1" applyFill="1" applyBorder="1" applyAlignment="1">
      <alignment horizontal="center"/>
    </xf>
    <xf numFmtId="49" fontId="20" fillId="0" borderId="0" xfId="3" quotePrefix="1" applyNumberFormat="1" applyFont="1" applyAlignment="1">
      <alignment horizontal="center" vertical="top"/>
    </xf>
    <xf numFmtId="49" fontId="20" fillId="0" borderId="1" xfId="3" quotePrefix="1" applyNumberFormat="1" applyFont="1" applyBorder="1" applyAlignment="1">
      <alignment horizontal="center"/>
    </xf>
    <xf numFmtId="49" fontId="19" fillId="2" borderId="25" xfId="3" applyNumberFormat="1" applyFont="1" applyFill="1" applyBorder="1" applyAlignment="1">
      <alignment horizontal="center"/>
    </xf>
    <xf numFmtId="49" fontId="19" fillId="2" borderId="0" xfId="3" applyNumberFormat="1" applyFont="1" applyFill="1" applyAlignment="1">
      <alignment horizontal="center"/>
    </xf>
    <xf numFmtId="0" fontId="8" fillId="0" borderId="0" xfId="3" applyFont="1" applyAlignment="1">
      <alignment horizontal="left"/>
    </xf>
    <xf numFmtId="0" fontId="7" fillId="3" borderId="43" xfId="3" applyFont="1" applyFill="1" applyBorder="1" applyAlignment="1" applyProtection="1">
      <alignment horizontal="center"/>
      <protection locked="0"/>
    </xf>
    <xf numFmtId="0" fontId="8" fillId="0" borderId="54" xfId="3" applyFont="1" applyBorder="1" applyAlignment="1">
      <alignment horizontal="left"/>
    </xf>
    <xf numFmtId="0" fontId="7" fillId="3" borderId="49" xfId="3" applyFont="1" applyFill="1" applyBorder="1" applyAlignment="1" applyProtection="1">
      <alignment horizontal="center"/>
      <protection locked="0"/>
    </xf>
    <xf numFmtId="0" fontId="8" fillId="0" borderId="48" xfId="3" applyFont="1" applyBorder="1" applyAlignment="1">
      <alignment horizontal="left"/>
    </xf>
    <xf numFmtId="0" fontId="7" fillId="3" borderId="42" xfId="3" applyFont="1" applyFill="1" applyBorder="1" applyAlignment="1" applyProtection="1">
      <alignment horizontal="center"/>
      <protection locked="0"/>
    </xf>
    <xf numFmtId="0" fontId="1" fillId="0" borderId="1" xfId="3" applyBorder="1" applyAlignment="1">
      <alignment horizontal="left"/>
    </xf>
    <xf numFmtId="49" fontId="20" fillId="0" borderId="24" xfId="3" quotePrefix="1" applyNumberFormat="1" applyFont="1" applyBorder="1" applyAlignment="1">
      <alignment horizontal="center"/>
    </xf>
    <xf numFmtId="49" fontId="20" fillId="0" borderId="23" xfId="3" quotePrefix="1" applyNumberFormat="1" applyFont="1" applyBorder="1" applyAlignment="1">
      <alignment horizontal="center"/>
    </xf>
    <xf numFmtId="49" fontId="20" fillId="0" borderId="22" xfId="3" quotePrefix="1" applyNumberFormat="1" applyFont="1" applyBorder="1" applyAlignment="1">
      <alignment horizontal="center"/>
    </xf>
    <xf numFmtId="0" fontId="7" fillId="3" borderId="41" xfId="3" applyFont="1" applyFill="1" applyBorder="1" applyAlignment="1">
      <alignment horizontal="center"/>
    </xf>
    <xf numFmtId="0" fontId="7" fillId="3" borderId="47" xfId="3" applyFont="1" applyFill="1" applyBorder="1" applyAlignment="1">
      <alignment horizontal="center"/>
    </xf>
    <xf numFmtId="0" fontId="32" fillId="0" borderId="0" xfId="3" applyFont="1"/>
    <xf numFmtId="0" fontId="15" fillId="0" borderId="0" xfId="3" applyFont="1" applyAlignment="1">
      <alignment horizontal="center" textRotation="255"/>
    </xf>
    <xf numFmtId="1" fontId="14" fillId="0" borderId="0" xfId="3" applyNumberFormat="1" applyFont="1" applyAlignment="1">
      <alignment horizontal="center"/>
    </xf>
    <xf numFmtId="0" fontId="30" fillId="0" borderId="0" xfId="3" quotePrefix="1" applyFont="1"/>
    <xf numFmtId="0" fontId="33" fillId="0" borderId="0" xfId="3" applyFont="1" applyAlignment="1">
      <alignment horizontal="center" vertical="center" wrapText="1"/>
    </xf>
    <xf numFmtId="0" fontId="13" fillId="0" borderId="0" xfId="3" applyFont="1" applyAlignment="1">
      <alignment horizontal="center" vertical="top"/>
    </xf>
    <xf numFmtId="0" fontId="1" fillId="0" borderId="0" xfId="3" applyAlignment="1">
      <alignment textRotation="90"/>
    </xf>
    <xf numFmtId="0" fontId="16" fillId="0" borderId="0" xfId="3" applyFont="1" applyAlignment="1">
      <alignment vertical="center"/>
    </xf>
    <xf numFmtId="0" fontId="43" fillId="32" borderId="1" xfId="8" applyFont="1" applyFill="1" applyBorder="1" applyAlignment="1">
      <alignment horizontal="center"/>
    </xf>
    <xf numFmtId="0" fontId="43" fillId="0" borderId="1" xfId="8" applyFont="1" applyFill="1" applyBorder="1" applyAlignment="1">
      <alignment horizontal="center"/>
    </xf>
    <xf numFmtId="1" fontId="52" fillId="33" borderId="1" xfId="8" applyNumberFormat="1" applyFont="1" applyFill="1" applyBorder="1" applyAlignment="1">
      <alignment horizontal="center"/>
    </xf>
    <xf numFmtId="0" fontId="61" fillId="0" borderId="1" xfId="8" applyFont="1" applyFill="1" applyBorder="1" applyAlignment="1">
      <alignment horizontal="center"/>
    </xf>
    <xf numFmtId="0" fontId="43" fillId="24" borderId="1" xfId="8" applyFont="1" applyFill="1" applyBorder="1" applyAlignment="1">
      <alignment horizontal="center"/>
    </xf>
    <xf numFmtId="49" fontId="43" fillId="0" borderId="9" xfId="8" applyNumberFormat="1" applyFont="1" applyBorder="1" applyAlignment="1">
      <alignment horizontal="center"/>
    </xf>
    <xf numFmtId="1" fontId="50" fillId="0" borderId="9" xfId="8" applyNumberFormat="1" applyFont="1" applyBorder="1" applyAlignment="1">
      <alignment horizontal="center"/>
    </xf>
    <xf numFmtId="1" fontId="43" fillId="14" borderId="9" xfId="8" applyNumberFormat="1" applyFont="1" applyFill="1" applyBorder="1" applyAlignment="1">
      <alignment horizontal="center"/>
    </xf>
    <xf numFmtId="1" fontId="43" fillId="0" borderId="9" xfId="8" applyNumberFormat="1" applyFont="1" applyBorder="1" applyAlignment="1">
      <alignment horizontal="center" wrapText="1"/>
    </xf>
    <xf numFmtId="1" fontId="46" fillId="0" borderId="9" xfId="8" applyNumberFormat="1" applyFont="1" applyBorder="1" applyAlignment="1">
      <alignment horizontal="center" vertical="center"/>
    </xf>
    <xf numFmtId="0" fontId="30" fillId="0" borderId="0" xfId="3" applyFont="1"/>
    <xf numFmtId="0" fontId="16" fillId="0" borderId="35" xfId="3" applyFont="1" applyBorder="1" applyAlignment="1">
      <alignment horizontal="center"/>
    </xf>
    <xf numFmtId="0" fontId="8" fillId="0" borderId="0" xfId="3" applyFont="1" applyAlignment="1">
      <alignment horizontal="center"/>
    </xf>
    <xf numFmtId="0" fontId="12" fillId="0" borderId="0" xfId="3" applyFont="1" applyAlignment="1">
      <alignment horizontal="left"/>
    </xf>
    <xf numFmtId="0" fontId="13" fillId="0" borderId="0" xfId="3" applyFont="1" applyAlignment="1">
      <alignment horizontal="center"/>
    </xf>
    <xf numFmtId="49" fontId="20" fillId="0" borderId="0" xfId="3" applyNumberFormat="1" applyFont="1" applyFill="1" applyBorder="1" applyAlignment="1">
      <alignment horizontal="center"/>
    </xf>
    <xf numFmtId="0" fontId="1" fillId="0" borderId="0" xfId="3" applyFill="1" applyBorder="1"/>
    <xf numFmtId="49" fontId="7" fillId="0" borderId="0" xfId="3" applyNumberFormat="1" applyFont="1" applyFill="1" applyBorder="1" applyAlignment="1">
      <alignment horizontal="center"/>
    </xf>
    <xf numFmtId="49" fontId="18" fillId="0" borderId="0" xfId="3" applyNumberFormat="1" applyFont="1" applyFill="1" applyBorder="1" applyAlignment="1">
      <alignment horizontal="center"/>
    </xf>
    <xf numFmtId="0" fontId="20" fillId="0" borderId="0" xfId="3" applyFont="1" applyFill="1" applyBorder="1" applyAlignment="1">
      <alignment horizontal="center"/>
    </xf>
    <xf numFmtId="1" fontId="61" fillId="0" borderId="0" xfId="8" applyNumberFormat="1" applyFont="1" applyBorder="1" applyAlignment="1">
      <alignment horizontal="center"/>
    </xf>
    <xf numFmtId="0" fontId="0" fillId="0" borderId="1" xfId="0" applyBorder="1"/>
    <xf numFmtId="0" fontId="30" fillId="0" borderId="0" xfId="3" applyFont="1"/>
    <xf numFmtId="0" fontId="16" fillId="0" borderId="35" xfId="3" applyFont="1" applyBorder="1" applyAlignment="1">
      <alignment horizontal="center"/>
    </xf>
    <xf numFmtId="0" fontId="8" fillId="0" borderId="0" xfId="3" applyFont="1" applyAlignment="1">
      <alignment horizontal="center"/>
    </xf>
    <xf numFmtId="0" fontId="12" fillId="0" borderId="0" xfId="3" applyFont="1" applyAlignment="1">
      <alignment horizontal="left"/>
    </xf>
    <xf numFmtId="0" fontId="13" fillId="0" borderId="0" xfId="3" applyFont="1" applyAlignment="1">
      <alignment horizontal="center"/>
    </xf>
    <xf numFmtId="0" fontId="1" fillId="0" borderId="0" xfId="3" applyFill="1" applyBorder="1" applyAlignment="1">
      <alignment horizontal="left"/>
    </xf>
    <xf numFmtId="0" fontId="7" fillId="0" borderId="0" xfId="3" applyFont="1" applyFill="1" applyBorder="1" applyAlignment="1" applyProtection="1">
      <alignment horizontal="center"/>
      <protection locked="0"/>
    </xf>
    <xf numFmtId="0" fontId="8" fillId="0" borderId="0" xfId="3" applyFont="1" applyFill="1" applyBorder="1" applyAlignment="1" applyProtection="1">
      <alignment horizontal="center"/>
      <protection locked="0"/>
    </xf>
    <xf numFmtId="0" fontId="9" fillId="0" borderId="0" xfId="3" applyFont="1" applyFill="1" applyBorder="1" applyAlignment="1">
      <alignment horizontal="center"/>
    </xf>
    <xf numFmtId="0" fontId="12" fillId="0" borderId="0" xfId="3" applyFont="1" applyFill="1" applyBorder="1" applyAlignment="1">
      <alignment horizontal="left"/>
    </xf>
    <xf numFmtId="1" fontId="52" fillId="34" borderId="1" xfId="8" applyNumberFormat="1" applyFont="1" applyFill="1" applyBorder="1" applyAlignment="1">
      <alignment horizontal="center"/>
    </xf>
    <xf numFmtId="1" fontId="56" fillId="0" borderId="2" xfId="8" applyNumberFormat="1" applyFont="1" applyBorder="1" applyAlignment="1">
      <alignment horizontal="center"/>
    </xf>
    <xf numFmtId="0" fontId="53" fillId="27" borderId="2" xfId="8" applyFont="1" applyFill="1" applyBorder="1" applyAlignment="1">
      <alignment horizontal="center"/>
    </xf>
    <xf numFmtId="1" fontId="43" fillId="34" borderId="1" xfId="8" applyNumberFormat="1" applyFont="1" applyFill="1" applyBorder="1" applyAlignment="1">
      <alignment horizontal="center"/>
    </xf>
    <xf numFmtId="1" fontId="45" fillId="20" borderId="1" xfId="8" applyNumberFormat="1" applyFont="1" applyFill="1" applyBorder="1" applyAlignment="1">
      <alignment horizontal="center" wrapText="1"/>
    </xf>
    <xf numFmtId="0" fontId="57" fillId="0" borderId="1" xfId="8" applyFont="1" applyBorder="1" applyAlignment="1">
      <alignment horizontal="left"/>
    </xf>
    <xf numFmtId="0" fontId="43" fillId="0" borderId="0" xfId="8" applyFont="1" applyBorder="1" applyAlignment="1">
      <alignment horizontal="left"/>
    </xf>
    <xf numFmtId="1" fontId="43" fillId="35" borderId="1" xfId="8" applyNumberFormat="1" applyFont="1" applyFill="1" applyBorder="1" applyAlignment="1">
      <alignment horizontal="center"/>
    </xf>
    <xf numFmtId="0" fontId="61" fillId="0" borderId="1" xfId="8" applyFont="1" applyBorder="1" applyAlignment="1">
      <alignment horizontal="center" vertical="center"/>
    </xf>
    <xf numFmtId="0" fontId="1" fillId="0" borderId="48" xfId="3" applyBorder="1"/>
    <xf numFmtId="0" fontId="1" fillId="0" borderId="45" xfId="3" applyBorder="1"/>
    <xf numFmtId="0" fontId="1" fillId="0" borderId="54" xfId="3" applyBorder="1"/>
    <xf numFmtId="0" fontId="1" fillId="0" borderId="46" xfId="3" applyBorder="1"/>
    <xf numFmtId="0" fontId="30" fillId="0" borderId="0" xfId="3" applyFont="1" applyAlignment="1">
      <alignment horizontal="left"/>
    </xf>
    <xf numFmtId="0" fontId="30" fillId="0" borderId="0" xfId="3" applyFont="1"/>
    <xf numFmtId="0" fontId="13" fillId="0" borderId="0" xfId="3" applyFont="1" applyAlignment="1">
      <alignment horizontal="left"/>
    </xf>
    <xf numFmtId="0" fontId="13" fillId="0" borderId="0" xfId="3" applyFont="1"/>
    <xf numFmtId="0" fontId="37" fillId="0" borderId="21" xfId="3" applyFont="1" applyBorder="1" applyAlignment="1">
      <alignment wrapText="1"/>
    </xf>
    <xf numFmtId="0" fontId="37" fillId="0" borderId="53" xfId="3" applyFont="1" applyBorder="1" applyAlignment="1">
      <alignment wrapText="1"/>
    </xf>
    <xf numFmtId="0" fontId="37" fillId="0" borderId="21" xfId="3" applyFont="1" applyBorder="1" applyAlignment="1">
      <alignment horizontal="left" wrapText="1"/>
    </xf>
    <xf numFmtId="0" fontId="37" fillId="0" borderId="35" xfId="3" applyFont="1" applyBorder="1" applyAlignment="1">
      <alignment horizontal="left" wrapText="1"/>
    </xf>
    <xf numFmtId="0" fontId="16" fillId="0" borderId="35" xfId="3" applyFont="1" applyBorder="1" applyAlignment="1">
      <alignment horizontal="left" wrapText="1"/>
    </xf>
    <xf numFmtId="0" fontId="16" fillId="0" borderId="53" xfId="3" applyFont="1" applyBorder="1" applyAlignment="1">
      <alignment horizontal="left" wrapText="1"/>
    </xf>
    <xf numFmtId="0" fontId="16" fillId="0" borderId="21" xfId="3" applyFont="1" applyBorder="1" applyAlignment="1">
      <alignment horizontal="center"/>
    </xf>
    <xf numFmtId="0" fontId="16" fillId="0" borderId="35" xfId="3" applyFont="1" applyBorder="1" applyAlignment="1">
      <alignment horizontal="center"/>
    </xf>
    <xf numFmtId="0" fontId="6" fillId="0" borderId="21" xfId="3" applyFont="1" applyBorder="1" applyAlignment="1">
      <alignment horizontal="center" textRotation="60"/>
    </xf>
    <xf numFmtId="0" fontId="6" fillId="0" borderId="53" xfId="3" applyFont="1" applyBorder="1" applyAlignment="1">
      <alignment horizontal="center" textRotation="60"/>
    </xf>
    <xf numFmtId="0" fontId="7" fillId="0" borderId="25" xfId="3" applyFont="1" applyBorder="1" applyAlignment="1">
      <alignment horizontal="center" textRotation="60"/>
    </xf>
    <xf numFmtId="0" fontId="7" fillId="0" borderId="50" xfId="3" applyFont="1" applyBorder="1" applyAlignment="1">
      <alignment horizontal="center" textRotation="60"/>
    </xf>
    <xf numFmtId="0" fontId="8" fillId="0" borderId="47" xfId="3" applyFont="1" applyBorder="1" applyAlignment="1">
      <alignment textRotation="60"/>
    </xf>
    <xf numFmtId="0" fontId="8" fillId="0" borderId="44" xfId="3" applyFont="1" applyBorder="1" applyAlignment="1">
      <alignment textRotation="60"/>
    </xf>
    <xf numFmtId="0" fontId="8" fillId="0" borderId="0" xfId="3" applyFont="1" applyAlignment="1">
      <alignment horizontal="center"/>
    </xf>
    <xf numFmtId="0" fontId="12" fillId="0" borderId="0" xfId="3" applyFont="1" applyAlignment="1">
      <alignment horizontal="left"/>
    </xf>
    <xf numFmtId="0" fontId="6" fillId="0" borderId="25" xfId="3" applyFont="1" applyBorder="1" applyAlignment="1">
      <alignment horizontal="center" textRotation="60"/>
    </xf>
    <xf numFmtId="0" fontId="6" fillId="0" borderId="50" xfId="3" applyFont="1" applyBorder="1" applyAlignment="1">
      <alignment horizontal="center" textRotation="60"/>
    </xf>
    <xf numFmtId="0" fontId="1" fillId="0" borderId="47" xfId="3" applyBorder="1" applyAlignment="1">
      <alignment textRotation="60"/>
    </xf>
    <xf numFmtId="0" fontId="1" fillId="0" borderId="44" xfId="3" applyBorder="1" applyAlignment="1">
      <alignment textRotation="60"/>
    </xf>
    <xf numFmtId="0" fontId="13" fillId="0" borderId="0" xfId="3" applyFont="1" applyAlignment="1">
      <alignment horizontal="center"/>
    </xf>
    <xf numFmtId="0" fontId="63" fillId="0" borderId="0" xfId="8" applyFont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Border="1" applyAlignment="1"/>
    <xf numFmtId="0" fontId="0" fillId="0" borderId="16" xfId="0" applyBorder="1" applyAlignment="1"/>
    <xf numFmtId="0" fontId="24" fillId="0" borderId="21" xfId="0" applyFont="1" applyFill="1" applyBorder="1" applyAlignment="1"/>
    <xf numFmtId="0" fontId="24" fillId="0" borderId="53" xfId="0" applyFont="1" applyFill="1" applyBorder="1" applyAlignment="1"/>
    <xf numFmtId="0" fontId="24" fillId="0" borderId="21" xfId="0" applyFont="1" applyFill="1" applyBorder="1" applyAlignment="1" applyProtection="1">
      <alignment horizontal="left"/>
    </xf>
    <xf numFmtId="0" fontId="24" fillId="0" borderId="35" xfId="0" applyFont="1" applyFill="1" applyBorder="1" applyAlignment="1" applyProtection="1">
      <alignment horizontal="left"/>
    </xf>
    <xf numFmtId="0" fontId="25" fillId="0" borderId="35" xfId="0" applyFont="1" applyFill="1" applyBorder="1" applyAlignment="1">
      <alignment horizontal="left"/>
    </xf>
    <xf numFmtId="0" fontId="25" fillId="0" borderId="35" xfId="0" applyFont="1" applyBorder="1" applyAlignment="1">
      <alignment horizontal="left"/>
    </xf>
    <xf numFmtId="0" fontId="25" fillId="0" borderId="53" xfId="0" applyFont="1" applyBorder="1" applyAlignment="1">
      <alignment horizontal="left"/>
    </xf>
    <xf numFmtId="0" fontId="26" fillId="0" borderId="21" xfId="0" applyFont="1" applyBorder="1" applyAlignment="1" applyProtection="1">
      <alignment horizontal="center"/>
    </xf>
    <xf numFmtId="0" fontId="26" fillId="0" borderId="35" xfId="0" applyFont="1" applyBorder="1" applyAlignment="1">
      <alignment horizontal="center"/>
    </xf>
    <xf numFmtId="0" fontId="6" fillId="0" borderId="35" xfId="0" applyFont="1" applyBorder="1" applyAlignment="1" applyProtection="1">
      <alignment horizontal="center" textRotation="60"/>
    </xf>
    <xf numFmtId="0" fontId="0" fillId="0" borderId="56" xfId="0" applyBorder="1" applyAlignment="1"/>
    <xf numFmtId="0" fontId="0" fillId="0" borderId="6" xfId="0" applyBorder="1" applyAlignment="1"/>
    <xf numFmtId="0" fontId="0" fillId="0" borderId="20" xfId="0" applyBorder="1" applyAlignment="1"/>
    <xf numFmtId="0" fontId="0" fillId="0" borderId="45" xfId="0" applyBorder="1" applyAlignment="1"/>
    <xf numFmtId="0" fontId="0" fillId="0" borderId="40" xfId="0" applyBorder="1" applyAlignment="1"/>
    <xf numFmtId="0" fontId="0" fillId="0" borderId="46" xfId="0" applyBorder="1" applyAlignment="1"/>
  </cellXfs>
  <cellStyles count="9">
    <cellStyle name="Hyperlink" xfId="7" builtinId="8"/>
    <cellStyle name="Komma 2" xfId="6" xr:uid="{10DC0B55-C021-4A34-A46A-51E1EE25ACDF}"/>
    <cellStyle name="Normal" xfId="0" builtinId="0"/>
    <cellStyle name="Standaard 2" xfId="1" xr:uid="{00000000-0005-0000-0000-000001000000}"/>
    <cellStyle name="Standaard 2 2" xfId="3" xr:uid="{00000000-0005-0000-0000-000002000000}"/>
    <cellStyle name="Standaard 2 2 2" xfId="4" xr:uid="{B99E1C41-63DE-44CD-B2CF-538290044C1B}"/>
    <cellStyle name="Standaard 3" xfId="2" xr:uid="{00000000-0005-0000-0000-000003000000}"/>
    <cellStyle name="Standaard 3 2" xfId="5" xr:uid="{BA79649C-1016-4C44-A6FA-C1182DF726FC}"/>
    <cellStyle name="Verklarende tekst 2" xfId="8" xr:uid="{29FBBF25-AB6F-4511-91AC-EE736C8F6068}"/>
  </cellStyles>
  <dxfs count="234">
    <dxf>
      <font>
        <strike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center" vertical="bottom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center" vertical="bottom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center" vertical="bottom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center" vertical="bottom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center" vertical="bottom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59996337778862885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411"/>
      </font>
      <fill>
        <patternFill>
          <bgColor rgb="FFCCFFCC"/>
        </patternFill>
      </fill>
    </dxf>
    <dxf>
      <font>
        <color rgb="FF006411"/>
      </font>
    </dxf>
    <dxf>
      <font>
        <color rgb="FF006411"/>
      </font>
    </dxf>
    <dxf>
      <font>
        <color rgb="FF006411"/>
      </font>
    </dxf>
    <dxf>
      <font>
        <color rgb="FF006411"/>
      </font>
    </dxf>
    <dxf>
      <font>
        <color rgb="FF006411"/>
      </font>
    </dxf>
    <dxf>
      <font>
        <color rgb="FF006411"/>
      </font>
    </dxf>
    <dxf>
      <font>
        <color rgb="FF006411"/>
      </font>
    </dxf>
    <dxf>
      <font>
        <color rgb="FF006411"/>
      </font>
    </dxf>
    <dxf>
      <font>
        <color rgb="FF006411"/>
      </font>
    </dxf>
    <dxf>
      <font>
        <color rgb="FF006411"/>
      </font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411"/>
      </font>
      <fill>
        <patternFill>
          <bgColor rgb="FFCC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411"/>
      </font>
    </dxf>
    <dxf>
      <font>
        <color rgb="FF000000"/>
      </font>
      <fill>
        <patternFill>
          <bgColor rgb="FFFCF305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FF99CC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CCFFFF"/>
        </patternFill>
      </fill>
    </dxf>
    <dxf>
      <font>
        <name val="Arial"/>
      </font>
      <alignment horizontal="general" vertical="bottom" textRotation="0" wrapText="0" indent="0" shrinkToFit="0"/>
    </dxf>
    <dxf>
      <font>
        <color rgb="FFF20884"/>
      </font>
      <fill>
        <patternFill>
          <bgColor rgb="FFFF99CC"/>
        </patternFill>
      </fill>
    </dxf>
    <dxf>
      <font>
        <color rgb="FF006411"/>
      </font>
      <fill>
        <patternFill>
          <bgColor rgb="FFCCFFCC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411"/>
      </font>
      <fill>
        <patternFill>
          <bgColor rgb="FFCC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59996337778862885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411"/>
      </font>
      <fill>
        <patternFill>
          <bgColor rgb="FFCCFFCC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Arial"/>
      </font>
      <alignment horizontal="general" vertical="bottom" textRotation="0" wrapText="0" indent="0" shrinkToFit="0"/>
    </dxf>
    <dxf>
      <font>
        <color rgb="FFF20884"/>
      </font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0000"/>
      </font>
      <fill>
        <patternFill>
          <bgColor rgb="FFFCF305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FFCC99"/>
        </patternFill>
      </fill>
    </dxf>
    <dxf>
      <fill>
        <patternFill>
          <bgColor rgb="FF99CCFF"/>
        </patternFill>
      </fill>
    </dxf>
    <dxf>
      <font>
        <color rgb="FF006411"/>
      </font>
      <fill>
        <patternFill>
          <bgColor rgb="FFCCFFCC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name val="Arial"/>
      </font>
      <alignment horizontal="general" vertical="bottom" textRotation="0" wrapText="0" indent="0" shrinkToFit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59996337778862885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00641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411"/>
      </font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FF99CC"/>
        </patternFill>
      </fill>
    </dxf>
    <dxf>
      <fill>
        <patternFill>
          <bgColor rgb="FF99CC00"/>
        </patternFill>
      </fill>
    </dxf>
    <dxf>
      <fill>
        <patternFill>
          <bgColor rgb="FFFFCC99"/>
        </patternFill>
      </fill>
    </dxf>
    <dxf>
      <fill>
        <patternFill>
          <bgColor rgb="FF99CCFF"/>
        </patternFill>
      </fill>
    </dxf>
    <dxf>
      <fill>
        <patternFill>
          <bgColor rgb="FFCCFFFF"/>
        </patternFill>
      </fill>
    </dxf>
    <dxf>
      <fill>
        <patternFill>
          <bgColor rgb="FFEF8F00"/>
        </patternFill>
      </fill>
    </dxf>
    <dxf>
      <fill>
        <patternFill>
          <bgColor rgb="FFDCD405"/>
        </patternFill>
      </fill>
    </dxf>
    <dxf>
      <font>
        <name val="Arial"/>
      </font>
      <alignment horizontal="general" vertical="bottom" textRotation="0" wrapText="0" indent="0" shrinkToFit="0"/>
    </dxf>
    <dxf>
      <font>
        <color rgb="FFF20884"/>
      </font>
      <fill>
        <patternFill>
          <bgColor rgb="FFFF99CC"/>
        </patternFill>
      </fill>
    </dxf>
    <dxf>
      <font>
        <color rgb="FF006411"/>
      </font>
      <fill>
        <patternFill>
          <bgColor rgb="FFCCFFCC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59996337778862885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00"/>
      </font>
      <fill>
        <patternFill>
          <bgColor rgb="FFFCF305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FF99CC"/>
        </patternFill>
      </fill>
    </dxf>
    <dxf>
      <fill>
        <patternFill>
          <bgColor rgb="FF99CC00"/>
        </patternFill>
      </fill>
    </dxf>
    <dxf>
      <fill>
        <patternFill>
          <bgColor rgb="FFFFCC99"/>
        </patternFill>
      </fill>
    </dxf>
    <dxf>
      <fill>
        <patternFill>
          <bgColor rgb="FF99CCFF"/>
        </patternFill>
      </fill>
    </dxf>
    <dxf>
      <fill>
        <patternFill>
          <bgColor rgb="FFCCFFFF"/>
        </patternFill>
      </fill>
    </dxf>
    <dxf>
      <fill>
        <patternFill>
          <bgColor rgb="FFEF8F00"/>
        </patternFill>
      </fill>
    </dxf>
    <dxf>
      <fill>
        <patternFill>
          <bgColor rgb="FFDCD405"/>
        </patternFill>
      </fill>
    </dxf>
    <dxf>
      <font>
        <name val="Arial"/>
      </font>
      <alignment horizontal="general" vertical="bottom" textRotation="0" wrapText="0" indent="0" shrinkToFit="0"/>
    </dxf>
    <dxf>
      <font>
        <color rgb="FFF20884"/>
      </font>
      <fill>
        <patternFill>
          <bgColor rgb="FFFF99CC"/>
        </patternFill>
      </fill>
    </dxf>
    <dxf>
      <font>
        <color rgb="FF006411"/>
      </font>
      <fill>
        <patternFill>
          <bgColor rgb="FFCCFFCC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center" vertical="bottom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center" vertical="bottom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center" vertical="bottom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center" vertical="bottom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center" vertical="bottom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59996337778862885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</font>
      <fill>
        <patternFill>
          <bgColor rgb="FFFFCC00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FF99CC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411"/>
      </font>
    </dxf>
    <dxf>
      <font>
        <color rgb="FF000000"/>
      </font>
      <fill>
        <patternFill>
          <bgColor rgb="FFFCF305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FF99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20884"/>
      </font>
      <fill>
        <patternFill>
          <bgColor rgb="FFFF99CC"/>
        </patternFill>
      </fill>
    </dxf>
    <dxf>
      <font>
        <color rgb="FF006411"/>
      </font>
      <fill>
        <patternFill>
          <bgColor rgb="FFCCFFCC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FF99CC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59996337778862885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color rgb="FFF20884"/>
      </font>
      <fill>
        <patternFill>
          <bgColor rgb="FFFF99CC"/>
        </patternFill>
      </fill>
    </dxf>
    <dxf>
      <font>
        <color rgb="FF006411"/>
      </font>
      <fill>
        <patternFill>
          <bgColor rgb="FFCCFFCC"/>
        </patternFill>
      </fill>
    </dxf>
    <dxf>
      <font>
        <color rgb="FF006411"/>
      </font>
    </dxf>
    <dxf>
      <font>
        <color rgb="FF000000"/>
      </font>
      <fill>
        <patternFill>
          <bgColor rgb="FFFCF305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411"/>
      </font>
    </dxf>
    <dxf>
      <font>
        <color rgb="FF000000"/>
      </font>
      <fill>
        <patternFill>
          <bgColor rgb="FFFCF305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EF8F00"/>
        </patternFill>
      </fill>
    </dxf>
    <dxf>
      <fill>
        <patternFill>
          <bgColor rgb="FFDCD405"/>
        </patternFill>
      </fill>
    </dxf>
    <dxf>
      <font>
        <name val="Arial"/>
      </font>
      <alignment horizontal="general" vertical="bottom" textRotation="0" wrapText="0" indent="0" shrinkToFit="0"/>
    </dxf>
    <dxf>
      <font>
        <color rgb="FFF20884"/>
      </font>
      <fill>
        <patternFill>
          <bgColor rgb="FFFF99CC"/>
        </patternFill>
      </fill>
    </dxf>
    <dxf>
      <font>
        <color rgb="FF006411"/>
      </font>
      <fill>
        <patternFill>
          <bgColor rgb="FFCCFFCC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58</xdr:col>
      <xdr:colOff>562680</xdr:colOff>
      <xdr:row>1</xdr:row>
      <xdr:rowOff>0</xdr:rowOff>
    </xdr:from>
    <xdr:ext cx="4228094" cy="1182539"/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5919480" y="167640"/>
          <a:ext cx="4228094" cy="1182539"/>
        </a:xfrm>
        <a:prstGeom prst="rect">
          <a:avLst/>
        </a:prstGeom>
        <a:solidFill>
          <a:srgbClr val="EA70C0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45720" tIns="36720" rIns="0" bIns="0"/>
        <a:lstStyle/>
        <a:p>
          <a:pPr>
            <a:lnSpc>
              <a:spcPct val="100000"/>
            </a:lnSpc>
          </a:pPr>
          <a:r>
            <a:rPr lang="nl-NL" sz="2000" b="0" strike="noStrike" spc="-1">
              <a:solidFill>
                <a:srgbClr val="000000"/>
              </a:solidFill>
              <a:latin typeface="Arial"/>
            </a:rPr>
            <a:t>eerst op 1 SORTEREN  en dan op elektrisch sorteren EN DAN OP LEEFIJD!! EN DAN OP PUNTEN </a:t>
          </a:r>
          <a:endParaRPr lang="nl-NL" sz="2000" b="0" strike="noStrike" spc="-1">
            <a:latin typeface="Times New Roman"/>
          </a:endParaRPr>
        </a:p>
      </xdr:txBody>
    </xdr:sp>
    <xdr:clientData/>
  </xdr:oneCellAnchor>
  <xdr:oneCellAnchor>
    <xdr:from>
      <xdr:col>108</xdr:col>
      <xdr:colOff>0</xdr:colOff>
      <xdr:row>13</xdr:row>
      <xdr:rowOff>0</xdr:rowOff>
    </xdr:from>
    <xdr:ext cx="13103400" cy="431280"/>
    <xdr:pic>
      <xdr:nvPicPr>
        <xdr:cNvPr id="3" name="Afbeelding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65836800" y="2179320"/>
          <a:ext cx="13103400" cy="43128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108</xdr:col>
      <xdr:colOff>0</xdr:colOff>
      <xdr:row>13</xdr:row>
      <xdr:rowOff>0</xdr:rowOff>
    </xdr:from>
    <xdr:ext cx="13103400" cy="431280"/>
    <xdr:pic>
      <xdr:nvPicPr>
        <xdr:cNvPr id="4" name="Afbeelding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65836800" y="2179320"/>
          <a:ext cx="13103400" cy="43128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108</xdr:col>
      <xdr:colOff>0</xdr:colOff>
      <xdr:row>13</xdr:row>
      <xdr:rowOff>0</xdr:rowOff>
    </xdr:from>
    <xdr:ext cx="13103400" cy="450360"/>
    <xdr:pic>
      <xdr:nvPicPr>
        <xdr:cNvPr id="5" name="Afbeelding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65836800" y="2179320"/>
          <a:ext cx="13103400" cy="4503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108</xdr:col>
      <xdr:colOff>0</xdr:colOff>
      <xdr:row>13</xdr:row>
      <xdr:rowOff>0</xdr:rowOff>
    </xdr:from>
    <xdr:ext cx="13103400" cy="450360"/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65836800" y="2179320"/>
          <a:ext cx="13103400" cy="45036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4</xdr:col>
      <xdr:colOff>228600</xdr:colOff>
      <xdr:row>0</xdr:row>
      <xdr:rowOff>137160</xdr:rowOff>
    </xdr:from>
    <xdr:to>
      <xdr:col>4</xdr:col>
      <xdr:colOff>1417320</xdr:colOff>
      <xdr:row>0</xdr:row>
      <xdr:rowOff>487680</xdr:rowOff>
    </xdr:to>
    <xdr:sp macro="[0]!Sort_naam_FG" textlink="">
      <xdr:nvSpPr>
        <xdr:cNvPr id="7" name="Stroomdiagram: Alternatief proces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2667000" y="137160"/>
          <a:ext cx="381000" cy="30480"/>
        </a:xfrm>
        <a:prstGeom prst="flowChartAlternateProcess">
          <a:avLst/>
        </a:prstGeom>
        <a:solidFill>
          <a:schemeClr val="bg2">
            <a:lumMod val="90000"/>
          </a:schemeClr>
        </a:solidFill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nl-NL" sz="1600"/>
            <a:t>sort naam</a:t>
          </a:r>
        </a:p>
      </xdr:txBody>
    </xdr:sp>
    <xdr:clientData/>
  </xdr:twoCellAnchor>
  <xdr:twoCellAnchor>
    <xdr:from>
      <xdr:col>5</xdr:col>
      <xdr:colOff>144780</xdr:colOff>
      <xdr:row>0</xdr:row>
      <xdr:rowOff>137160</xdr:rowOff>
    </xdr:from>
    <xdr:to>
      <xdr:col>6</xdr:col>
      <xdr:colOff>685800</xdr:colOff>
      <xdr:row>0</xdr:row>
      <xdr:rowOff>487680</xdr:rowOff>
    </xdr:to>
    <xdr:sp macro="[0]!Sorteren_loperFG" textlink="">
      <xdr:nvSpPr>
        <xdr:cNvPr id="8" name="Stroomdiagram: Alternatief proces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3192780" y="137160"/>
          <a:ext cx="1074420" cy="30480"/>
        </a:xfrm>
        <a:prstGeom prst="flowChartAlternateProcess">
          <a:avLst/>
        </a:prstGeom>
        <a:solidFill>
          <a:schemeClr val="bg2">
            <a:lumMod val="90000"/>
          </a:schemeClr>
        </a:solidFill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nl-NL" sz="1600"/>
            <a:t>sort loper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138546</xdr:colOff>
      <xdr:row>0</xdr:row>
      <xdr:rowOff>207818</xdr:rowOff>
    </xdr:from>
    <xdr:to>
      <xdr:col>4</xdr:col>
      <xdr:colOff>1327266</xdr:colOff>
      <xdr:row>0</xdr:row>
      <xdr:rowOff>558338</xdr:rowOff>
    </xdr:to>
    <xdr:sp macro="[1]!Floret_naam_sort_FK" textlink="">
      <xdr:nvSpPr>
        <xdr:cNvPr id="2" name="Stroomdiagram: Alternatief proce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1891146" y="207818"/>
          <a:ext cx="1188720" cy="350520"/>
        </a:xfrm>
        <a:prstGeom prst="flowChartAlternateProcess">
          <a:avLst/>
        </a:prstGeom>
        <a:solidFill>
          <a:schemeClr val="bg2">
            <a:lumMod val="90000"/>
          </a:schemeClr>
        </a:solidFill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nl-NL" sz="1600"/>
            <a:t>sort naam</a:t>
          </a:r>
        </a:p>
      </xdr:txBody>
    </xdr:sp>
    <xdr:clientData/>
  </xdr:twoCellAnchor>
  <xdr:twoCellAnchor>
    <xdr:from>
      <xdr:col>5</xdr:col>
      <xdr:colOff>145473</xdr:colOff>
      <xdr:row>0</xdr:row>
      <xdr:rowOff>221673</xdr:rowOff>
    </xdr:from>
    <xdr:to>
      <xdr:col>6</xdr:col>
      <xdr:colOff>786939</xdr:colOff>
      <xdr:row>0</xdr:row>
      <xdr:rowOff>572193</xdr:rowOff>
    </xdr:to>
    <xdr:sp macro="[1]!Sorteren_loperFK" textlink="">
      <xdr:nvSpPr>
        <xdr:cNvPr id="3" name="Stroomdiagram: Alternatief proces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 bwMode="auto">
        <a:xfrm>
          <a:off x="3383973" y="221673"/>
          <a:ext cx="1190106" cy="350520"/>
        </a:xfrm>
        <a:prstGeom prst="flowChartAlternateProcess">
          <a:avLst/>
        </a:prstGeom>
        <a:solidFill>
          <a:schemeClr val="bg2">
            <a:lumMod val="90000"/>
          </a:schemeClr>
        </a:solidFill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nl-NL" sz="1600"/>
            <a:t>sort loper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11</xdr:row>
          <xdr:rowOff>38100</xdr:rowOff>
        </xdr:from>
        <xdr:to>
          <xdr:col>1</xdr:col>
          <xdr:colOff>142875</xdr:colOff>
          <xdr:row>11</xdr:row>
          <xdr:rowOff>409575</xdr:rowOff>
        </xdr:to>
        <xdr:sp macro="" textlink="">
          <xdr:nvSpPr>
            <xdr:cNvPr id="16416771" name="Button 3" hidden="1">
              <a:extLst>
                <a:ext uri="{63B3BB69-23CF-44E3-9099-C40C66FF867C}">
                  <a14:compatExt spid="_x0000_s16416771"/>
                </a:ext>
                <a:ext uri="{FF2B5EF4-FFF2-40B4-BE49-F238E27FC236}">
                  <a16:creationId xmlns:a16="http://schemas.microsoft.com/office/drawing/2014/main" id="{00000000-0008-0000-0300-000003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36</xdr:row>
          <xdr:rowOff>38100</xdr:rowOff>
        </xdr:from>
        <xdr:to>
          <xdr:col>1</xdr:col>
          <xdr:colOff>123825</xdr:colOff>
          <xdr:row>36</xdr:row>
          <xdr:rowOff>409575</xdr:rowOff>
        </xdr:to>
        <xdr:sp macro="" textlink="">
          <xdr:nvSpPr>
            <xdr:cNvPr id="16416772" name="Button 4" hidden="1">
              <a:extLst>
                <a:ext uri="{63B3BB69-23CF-44E3-9099-C40C66FF867C}">
                  <a14:compatExt spid="_x0000_s16416772"/>
                </a:ext>
                <a:ext uri="{FF2B5EF4-FFF2-40B4-BE49-F238E27FC236}">
                  <a16:creationId xmlns:a16="http://schemas.microsoft.com/office/drawing/2014/main" id="{00000000-0008-0000-0300-000004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60</xdr:row>
          <xdr:rowOff>38100</xdr:rowOff>
        </xdr:from>
        <xdr:to>
          <xdr:col>1</xdr:col>
          <xdr:colOff>152400</xdr:colOff>
          <xdr:row>60</xdr:row>
          <xdr:rowOff>409575</xdr:rowOff>
        </xdr:to>
        <xdr:sp macro="" textlink="">
          <xdr:nvSpPr>
            <xdr:cNvPr id="16416773" name="Button 5" hidden="1">
              <a:extLst>
                <a:ext uri="{63B3BB69-23CF-44E3-9099-C40C66FF867C}">
                  <a14:compatExt spid="_x0000_s16416773"/>
                </a:ext>
                <a:ext uri="{FF2B5EF4-FFF2-40B4-BE49-F238E27FC236}">
                  <a16:creationId xmlns:a16="http://schemas.microsoft.com/office/drawing/2014/main" id="{00000000-0008-0000-0300-000005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85</xdr:row>
          <xdr:rowOff>38100</xdr:rowOff>
        </xdr:from>
        <xdr:to>
          <xdr:col>1</xdr:col>
          <xdr:colOff>152400</xdr:colOff>
          <xdr:row>85</xdr:row>
          <xdr:rowOff>409575</xdr:rowOff>
        </xdr:to>
        <xdr:sp macro="" textlink="">
          <xdr:nvSpPr>
            <xdr:cNvPr id="16416774" name="Button 6" hidden="1">
              <a:extLst>
                <a:ext uri="{63B3BB69-23CF-44E3-9099-C40C66FF867C}">
                  <a14:compatExt spid="_x0000_s16416774"/>
                </a:ext>
                <a:ext uri="{FF2B5EF4-FFF2-40B4-BE49-F238E27FC236}">
                  <a16:creationId xmlns:a16="http://schemas.microsoft.com/office/drawing/2014/main" id="{00000000-0008-0000-0300-000006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110</xdr:row>
          <xdr:rowOff>38100</xdr:rowOff>
        </xdr:from>
        <xdr:to>
          <xdr:col>1</xdr:col>
          <xdr:colOff>152400</xdr:colOff>
          <xdr:row>110</xdr:row>
          <xdr:rowOff>409575</xdr:rowOff>
        </xdr:to>
        <xdr:sp macro="" textlink="">
          <xdr:nvSpPr>
            <xdr:cNvPr id="16416775" name="Button 7" hidden="1">
              <a:extLst>
                <a:ext uri="{63B3BB69-23CF-44E3-9099-C40C66FF867C}">
                  <a14:compatExt spid="_x0000_s16416775"/>
                </a:ext>
                <a:ext uri="{FF2B5EF4-FFF2-40B4-BE49-F238E27FC236}">
                  <a16:creationId xmlns:a16="http://schemas.microsoft.com/office/drawing/2014/main" id="{00000000-0008-0000-0300-000007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135</xdr:row>
          <xdr:rowOff>66675</xdr:rowOff>
        </xdr:from>
        <xdr:to>
          <xdr:col>1</xdr:col>
          <xdr:colOff>133350</xdr:colOff>
          <xdr:row>135</xdr:row>
          <xdr:rowOff>428625</xdr:rowOff>
        </xdr:to>
        <xdr:sp macro="" textlink="">
          <xdr:nvSpPr>
            <xdr:cNvPr id="16416776" name="Button 8" hidden="1">
              <a:extLst>
                <a:ext uri="{63B3BB69-23CF-44E3-9099-C40C66FF867C}">
                  <a14:compatExt spid="_x0000_s16416776"/>
                </a:ext>
                <a:ext uri="{FF2B5EF4-FFF2-40B4-BE49-F238E27FC236}">
                  <a16:creationId xmlns:a16="http://schemas.microsoft.com/office/drawing/2014/main" id="{00000000-0008-0000-0300-000008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160</xdr:row>
          <xdr:rowOff>38100</xdr:rowOff>
        </xdr:from>
        <xdr:to>
          <xdr:col>1</xdr:col>
          <xdr:colOff>171450</xdr:colOff>
          <xdr:row>160</xdr:row>
          <xdr:rowOff>400050</xdr:rowOff>
        </xdr:to>
        <xdr:sp macro="" textlink="">
          <xdr:nvSpPr>
            <xdr:cNvPr id="16416777" name="Button 9" hidden="1">
              <a:extLst>
                <a:ext uri="{63B3BB69-23CF-44E3-9099-C40C66FF867C}">
                  <a14:compatExt spid="_x0000_s16416777"/>
                </a:ext>
                <a:ext uri="{FF2B5EF4-FFF2-40B4-BE49-F238E27FC236}">
                  <a16:creationId xmlns:a16="http://schemas.microsoft.com/office/drawing/2014/main" id="{00000000-0008-0000-0300-000009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185</xdr:row>
          <xdr:rowOff>38100</xdr:rowOff>
        </xdr:from>
        <xdr:to>
          <xdr:col>1</xdr:col>
          <xdr:colOff>171450</xdr:colOff>
          <xdr:row>185</xdr:row>
          <xdr:rowOff>400050</xdr:rowOff>
        </xdr:to>
        <xdr:sp macro="" textlink="">
          <xdr:nvSpPr>
            <xdr:cNvPr id="16416778" name="Button 10" hidden="1">
              <a:extLst>
                <a:ext uri="{63B3BB69-23CF-44E3-9099-C40C66FF867C}">
                  <a14:compatExt spid="_x0000_s16416778"/>
                </a:ext>
                <a:ext uri="{FF2B5EF4-FFF2-40B4-BE49-F238E27FC236}">
                  <a16:creationId xmlns:a16="http://schemas.microsoft.com/office/drawing/2014/main" id="{00000000-0008-0000-0300-00000A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80522</xdr:colOff>
          <xdr:row>107</xdr:row>
          <xdr:rowOff>86583</xdr:rowOff>
        </xdr:from>
        <xdr:to>
          <xdr:col>21</xdr:col>
          <xdr:colOff>185305</xdr:colOff>
          <xdr:row>107</xdr:row>
          <xdr:rowOff>277083</xdr:rowOff>
        </xdr:to>
        <xdr:grpSp>
          <xdr:nvGrpSpPr>
            <xdr:cNvPr id="10" name="Groep 9">
              <a:extLst>
                <a:ext uri="{FF2B5EF4-FFF2-40B4-BE49-F238E27FC236}">
                  <a16:creationId xmlns:a16="http://schemas.microsoft.com/office/drawing/2014/main" id="{00000000-0008-0000-0300-00000A000000}"/>
                </a:ext>
              </a:extLst>
            </xdr:cNvPr>
            <xdr:cNvGrpSpPr/>
          </xdr:nvGrpSpPr>
          <xdr:grpSpPr>
            <a:xfrm>
              <a:off x="3176147" y="27404283"/>
              <a:ext cx="5543558" cy="190500"/>
              <a:chOff x="1015714" y="25146000"/>
              <a:chExt cx="4053328" cy="190500"/>
            </a:xfrm>
          </xdr:grpSpPr>
          <xdr:sp macro="" textlink="">
            <xdr:nvSpPr>
              <xdr:cNvPr id="16416779" name="Button 11" hidden="1">
                <a:extLst>
                  <a:ext uri="{63B3BB69-23CF-44E3-9099-C40C66FF867C}">
                    <a14:compatExt spid="_x0000_s16416779"/>
                  </a:ext>
                  <a:ext uri="{FF2B5EF4-FFF2-40B4-BE49-F238E27FC236}">
                    <a16:creationId xmlns:a16="http://schemas.microsoft.com/office/drawing/2014/main" id="{00000000-0008-0000-0300-00000B80FA00}"/>
                  </a:ext>
                </a:extLst>
              </xdr:cNvPr>
              <xdr:cNvSpPr/>
            </xdr:nvSpPr>
            <xdr:spPr bwMode="auto">
              <a:xfrm>
                <a:off x="1015714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4</a:t>
                </a:r>
              </a:p>
            </xdr:txBody>
          </xdr:sp>
          <xdr:sp macro="" textlink="">
            <xdr:nvSpPr>
              <xdr:cNvPr id="16416780" name="Button 12" hidden="1">
                <a:extLst>
                  <a:ext uri="{63B3BB69-23CF-44E3-9099-C40C66FF867C}">
                    <a14:compatExt spid="_x0000_s16416780"/>
                  </a:ext>
                  <a:ext uri="{FF2B5EF4-FFF2-40B4-BE49-F238E27FC236}">
                    <a16:creationId xmlns:a16="http://schemas.microsoft.com/office/drawing/2014/main" id="{00000000-0008-0000-0300-00000C80FA00}"/>
                  </a:ext>
                </a:extLst>
              </xdr:cNvPr>
              <xdr:cNvSpPr/>
            </xdr:nvSpPr>
            <xdr:spPr bwMode="auto">
              <a:xfrm>
                <a:off x="1481575" y="25146000"/>
                <a:ext cx="29354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5</a:t>
                </a:r>
              </a:p>
            </xdr:txBody>
          </xdr:sp>
          <xdr:sp macro="" textlink="">
            <xdr:nvSpPr>
              <xdr:cNvPr id="16416781" name="Button 13" hidden="1">
                <a:extLst>
                  <a:ext uri="{63B3BB69-23CF-44E3-9099-C40C66FF867C}">
                    <a14:compatExt spid="_x0000_s16416781"/>
                  </a:ext>
                  <a:ext uri="{FF2B5EF4-FFF2-40B4-BE49-F238E27FC236}">
                    <a16:creationId xmlns:a16="http://schemas.microsoft.com/office/drawing/2014/main" id="{00000000-0008-0000-0300-00000D80FA00}"/>
                  </a:ext>
                </a:extLst>
              </xdr:cNvPr>
              <xdr:cNvSpPr/>
            </xdr:nvSpPr>
            <xdr:spPr bwMode="auto">
              <a:xfrm>
                <a:off x="1957829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6</a:t>
                </a:r>
              </a:p>
            </xdr:txBody>
          </xdr:sp>
          <xdr:sp macro="" textlink="">
            <xdr:nvSpPr>
              <xdr:cNvPr id="16416782" name="Button 14" hidden="1">
                <a:extLst>
                  <a:ext uri="{63B3BB69-23CF-44E3-9099-C40C66FF867C}">
                    <a14:compatExt spid="_x0000_s16416782"/>
                  </a:ext>
                  <a:ext uri="{FF2B5EF4-FFF2-40B4-BE49-F238E27FC236}">
                    <a16:creationId xmlns:a16="http://schemas.microsoft.com/office/drawing/2014/main" id="{00000000-0008-0000-0300-00000E80FA00}"/>
                  </a:ext>
                </a:extLst>
              </xdr:cNvPr>
              <xdr:cNvSpPr/>
            </xdr:nvSpPr>
            <xdr:spPr bwMode="auto">
              <a:xfrm>
                <a:off x="2418494" y="25146000"/>
                <a:ext cx="29787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7</a:t>
                </a:r>
              </a:p>
            </xdr:txBody>
          </xdr:sp>
          <xdr:sp macro="" textlink="">
            <xdr:nvSpPr>
              <xdr:cNvPr id="16416783" name="Button 15" hidden="1">
                <a:extLst>
                  <a:ext uri="{63B3BB69-23CF-44E3-9099-C40C66FF867C}">
                    <a14:compatExt spid="_x0000_s16416783"/>
                  </a:ext>
                  <a:ext uri="{FF2B5EF4-FFF2-40B4-BE49-F238E27FC236}">
                    <a16:creationId xmlns:a16="http://schemas.microsoft.com/office/drawing/2014/main" id="{00000000-0008-0000-0300-00000F80FA00}"/>
                  </a:ext>
                </a:extLst>
              </xdr:cNvPr>
              <xdr:cNvSpPr/>
            </xdr:nvSpPr>
            <xdr:spPr bwMode="auto">
              <a:xfrm>
                <a:off x="2944104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8</a:t>
                </a:r>
              </a:p>
            </xdr:txBody>
          </xdr:sp>
          <xdr:sp macro="" textlink="">
            <xdr:nvSpPr>
              <xdr:cNvPr id="16416784" name="Button 16" hidden="1">
                <a:extLst>
                  <a:ext uri="{63B3BB69-23CF-44E3-9099-C40C66FF867C}">
                    <a14:compatExt spid="_x0000_s16416784"/>
                  </a:ext>
                  <a:ext uri="{FF2B5EF4-FFF2-40B4-BE49-F238E27FC236}">
                    <a16:creationId xmlns:a16="http://schemas.microsoft.com/office/drawing/2014/main" id="{00000000-0008-0000-0300-00001080FA00}"/>
                  </a:ext>
                </a:extLst>
              </xdr:cNvPr>
              <xdr:cNvSpPr/>
            </xdr:nvSpPr>
            <xdr:spPr bwMode="auto">
              <a:xfrm>
                <a:off x="3448918" y="25146000"/>
                <a:ext cx="292677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9</a:t>
                </a:r>
              </a:p>
            </xdr:txBody>
          </xdr:sp>
          <xdr:sp macro="" textlink="">
            <xdr:nvSpPr>
              <xdr:cNvPr id="16416785" name="Button 17" hidden="1">
                <a:extLst>
                  <a:ext uri="{63B3BB69-23CF-44E3-9099-C40C66FF867C}">
                    <a14:compatExt spid="_x0000_s16416785"/>
                  </a:ext>
                  <a:ext uri="{FF2B5EF4-FFF2-40B4-BE49-F238E27FC236}">
                    <a16:creationId xmlns:a16="http://schemas.microsoft.com/office/drawing/2014/main" id="{00000000-0008-0000-0300-00001180FA00}"/>
                  </a:ext>
                </a:extLst>
              </xdr:cNvPr>
              <xdr:cNvSpPr/>
            </xdr:nvSpPr>
            <xdr:spPr bwMode="auto">
              <a:xfrm>
                <a:off x="3887935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10</a:t>
                </a:r>
              </a:p>
            </xdr:txBody>
          </xdr:sp>
          <xdr:sp macro="" textlink="">
            <xdr:nvSpPr>
              <xdr:cNvPr id="16416786" name="Button 18" hidden="1">
                <a:extLst>
                  <a:ext uri="{63B3BB69-23CF-44E3-9099-C40C66FF867C}">
                    <a14:compatExt spid="_x0000_s16416786"/>
                  </a:ext>
                  <a:ext uri="{FF2B5EF4-FFF2-40B4-BE49-F238E27FC236}">
                    <a16:creationId xmlns:a16="http://schemas.microsoft.com/office/drawing/2014/main" id="{00000000-0008-0000-0300-00001280FA00}"/>
                  </a:ext>
                </a:extLst>
              </xdr:cNvPr>
              <xdr:cNvSpPr/>
            </xdr:nvSpPr>
            <xdr:spPr bwMode="auto">
              <a:xfrm>
                <a:off x="4332150" y="25146000"/>
                <a:ext cx="300470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11</a:t>
                </a:r>
              </a:p>
            </xdr:txBody>
          </xdr:sp>
          <xdr:sp macro="" textlink="">
            <xdr:nvSpPr>
              <xdr:cNvPr id="16416787" name="Button 19" hidden="1">
                <a:extLst>
                  <a:ext uri="{63B3BB69-23CF-44E3-9099-C40C66FF867C}">
                    <a14:compatExt spid="_x0000_s16416787"/>
                  </a:ext>
                  <a:ext uri="{FF2B5EF4-FFF2-40B4-BE49-F238E27FC236}">
                    <a16:creationId xmlns:a16="http://schemas.microsoft.com/office/drawing/2014/main" id="{00000000-0008-0000-0300-00001380FA00}"/>
                  </a:ext>
                </a:extLst>
              </xdr:cNvPr>
              <xdr:cNvSpPr/>
            </xdr:nvSpPr>
            <xdr:spPr bwMode="auto">
              <a:xfrm>
                <a:off x="4773767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12</a:t>
                </a:r>
              </a:p>
            </xdr:txBody>
          </xdr:sp>
        </xdr:grp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34</xdr:row>
          <xdr:rowOff>77927</xdr:rowOff>
        </xdr:from>
        <xdr:to>
          <xdr:col>21</xdr:col>
          <xdr:colOff>104783</xdr:colOff>
          <xdr:row>35</xdr:row>
          <xdr:rowOff>43291</xdr:rowOff>
        </xdr:to>
        <xdr:grpSp>
          <xdr:nvGrpSpPr>
            <xdr:cNvPr id="20" name="Groep 19">
              <a:extLst>
                <a:ext uri="{FF2B5EF4-FFF2-40B4-BE49-F238E27FC236}">
                  <a16:creationId xmlns:a16="http://schemas.microsoft.com/office/drawing/2014/main" id="{00000000-0008-0000-0300-000014000000}"/>
                </a:ext>
              </a:extLst>
            </xdr:cNvPr>
            <xdr:cNvGrpSpPr/>
          </xdr:nvGrpSpPr>
          <xdr:grpSpPr>
            <a:xfrm>
              <a:off x="3095625" y="9050477"/>
              <a:ext cx="5543558" cy="193964"/>
              <a:chOff x="1015714" y="25146000"/>
              <a:chExt cx="4053328" cy="190500"/>
            </a:xfrm>
          </xdr:grpSpPr>
          <xdr:sp macro="" textlink="">
            <xdr:nvSpPr>
              <xdr:cNvPr id="16416788" name="Button 20" hidden="1">
                <a:extLst>
                  <a:ext uri="{63B3BB69-23CF-44E3-9099-C40C66FF867C}">
                    <a14:compatExt spid="_x0000_s16416788"/>
                  </a:ext>
                  <a:ext uri="{FF2B5EF4-FFF2-40B4-BE49-F238E27FC236}">
                    <a16:creationId xmlns:a16="http://schemas.microsoft.com/office/drawing/2014/main" id="{00000000-0008-0000-0300-00001480FA00}"/>
                  </a:ext>
                </a:extLst>
              </xdr:cNvPr>
              <xdr:cNvSpPr/>
            </xdr:nvSpPr>
            <xdr:spPr bwMode="auto">
              <a:xfrm>
                <a:off x="1015714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4</a:t>
                </a:r>
              </a:p>
            </xdr:txBody>
          </xdr:sp>
          <xdr:sp macro="" textlink="">
            <xdr:nvSpPr>
              <xdr:cNvPr id="16416789" name="Button 21" hidden="1">
                <a:extLst>
                  <a:ext uri="{63B3BB69-23CF-44E3-9099-C40C66FF867C}">
                    <a14:compatExt spid="_x0000_s16416789"/>
                  </a:ext>
                  <a:ext uri="{FF2B5EF4-FFF2-40B4-BE49-F238E27FC236}">
                    <a16:creationId xmlns:a16="http://schemas.microsoft.com/office/drawing/2014/main" id="{00000000-0008-0000-0300-00001580FA00}"/>
                  </a:ext>
                </a:extLst>
              </xdr:cNvPr>
              <xdr:cNvSpPr/>
            </xdr:nvSpPr>
            <xdr:spPr bwMode="auto">
              <a:xfrm>
                <a:off x="1481575" y="25146000"/>
                <a:ext cx="29354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5</a:t>
                </a:r>
              </a:p>
            </xdr:txBody>
          </xdr:sp>
          <xdr:sp macro="" textlink="">
            <xdr:nvSpPr>
              <xdr:cNvPr id="16416790" name="Button 22" hidden="1">
                <a:extLst>
                  <a:ext uri="{63B3BB69-23CF-44E3-9099-C40C66FF867C}">
                    <a14:compatExt spid="_x0000_s16416790"/>
                  </a:ext>
                  <a:ext uri="{FF2B5EF4-FFF2-40B4-BE49-F238E27FC236}">
                    <a16:creationId xmlns:a16="http://schemas.microsoft.com/office/drawing/2014/main" id="{00000000-0008-0000-0300-00001680FA00}"/>
                  </a:ext>
                </a:extLst>
              </xdr:cNvPr>
              <xdr:cNvSpPr/>
            </xdr:nvSpPr>
            <xdr:spPr bwMode="auto">
              <a:xfrm>
                <a:off x="1957829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6</a:t>
                </a:r>
              </a:p>
            </xdr:txBody>
          </xdr:sp>
          <xdr:sp macro="" textlink="">
            <xdr:nvSpPr>
              <xdr:cNvPr id="16416791" name="Button 23" hidden="1">
                <a:extLst>
                  <a:ext uri="{63B3BB69-23CF-44E3-9099-C40C66FF867C}">
                    <a14:compatExt spid="_x0000_s16416791"/>
                  </a:ext>
                  <a:ext uri="{FF2B5EF4-FFF2-40B4-BE49-F238E27FC236}">
                    <a16:creationId xmlns:a16="http://schemas.microsoft.com/office/drawing/2014/main" id="{00000000-0008-0000-0300-00001780FA00}"/>
                  </a:ext>
                </a:extLst>
              </xdr:cNvPr>
              <xdr:cNvSpPr/>
            </xdr:nvSpPr>
            <xdr:spPr bwMode="auto">
              <a:xfrm>
                <a:off x="2418494" y="25146000"/>
                <a:ext cx="29787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7</a:t>
                </a:r>
              </a:p>
            </xdr:txBody>
          </xdr:sp>
          <xdr:sp macro="" textlink="">
            <xdr:nvSpPr>
              <xdr:cNvPr id="16416792" name="Button 24" hidden="1">
                <a:extLst>
                  <a:ext uri="{63B3BB69-23CF-44E3-9099-C40C66FF867C}">
                    <a14:compatExt spid="_x0000_s16416792"/>
                  </a:ext>
                  <a:ext uri="{FF2B5EF4-FFF2-40B4-BE49-F238E27FC236}">
                    <a16:creationId xmlns:a16="http://schemas.microsoft.com/office/drawing/2014/main" id="{00000000-0008-0000-0300-00001880FA00}"/>
                  </a:ext>
                </a:extLst>
              </xdr:cNvPr>
              <xdr:cNvSpPr/>
            </xdr:nvSpPr>
            <xdr:spPr bwMode="auto">
              <a:xfrm>
                <a:off x="2944104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8</a:t>
                </a:r>
              </a:p>
            </xdr:txBody>
          </xdr:sp>
          <xdr:sp macro="" textlink="">
            <xdr:nvSpPr>
              <xdr:cNvPr id="16416793" name="Button 25" hidden="1">
                <a:extLst>
                  <a:ext uri="{63B3BB69-23CF-44E3-9099-C40C66FF867C}">
                    <a14:compatExt spid="_x0000_s16416793"/>
                  </a:ext>
                  <a:ext uri="{FF2B5EF4-FFF2-40B4-BE49-F238E27FC236}">
                    <a16:creationId xmlns:a16="http://schemas.microsoft.com/office/drawing/2014/main" id="{00000000-0008-0000-0300-00001980FA00}"/>
                  </a:ext>
                </a:extLst>
              </xdr:cNvPr>
              <xdr:cNvSpPr/>
            </xdr:nvSpPr>
            <xdr:spPr bwMode="auto">
              <a:xfrm>
                <a:off x="3448918" y="25146000"/>
                <a:ext cx="292677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9</a:t>
                </a:r>
              </a:p>
            </xdr:txBody>
          </xdr:sp>
          <xdr:sp macro="" textlink="">
            <xdr:nvSpPr>
              <xdr:cNvPr id="16416794" name="Button 26" hidden="1">
                <a:extLst>
                  <a:ext uri="{63B3BB69-23CF-44E3-9099-C40C66FF867C}">
                    <a14:compatExt spid="_x0000_s16416794"/>
                  </a:ext>
                  <a:ext uri="{FF2B5EF4-FFF2-40B4-BE49-F238E27FC236}">
                    <a16:creationId xmlns:a16="http://schemas.microsoft.com/office/drawing/2014/main" id="{00000000-0008-0000-0300-00001A80FA00}"/>
                  </a:ext>
                </a:extLst>
              </xdr:cNvPr>
              <xdr:cNvSpPr/>
            </xdr:nvSpPr>
            <xdr:spPr bwMode="auto">
              <a:xfrm>
                <a:off x="3887935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10</a:t>
                </a:r>
              </a:p>
            </xdr:txBody>
          </xdr:sp>
          <xdr:sp macro="" textlink="">
            <xdr:nvSpPr>
              <xdr:cNvPr id="16416795" name="Button 27" hidden="1">
                <a:extLst>
                  <a:ext uri="{63B3BB69-23CF-44E3-9099-C40C66FF867C}">
                    <a14:compatExt spid="_x0000_s16416795"/>
                  </a:ext>
                  <a:ext uri="{FF2B5EF4-FFF2-40B4-BE49-F238E27FC236}">
                    <a16:creationId xmlns:a16="http://schemas.microsoft.com/office/drawing/2014/main" id="{00000000-0008-0000-0300-00001B80FA00}"/>
                  </a:ext>
                </a:extLst>
              </xdr:cNvPr>
              <xdr:cNvSpPr/>
            </xdr:nvSpPr>
            <xdr:spPr bwMode="auto">
              <a:xfrm>
                <a:off x="4332150" y="25146000"/>
                <a:ext cx="300470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11</a:t>
                </a:r>
              </a:p>
            </xdr:txBody>
          </xdr:sp>
          <xdr:sp macro="" textlink="">
            <xdr:nvSpPr>
              <xdr:cNvPr id="16416796" name="Button 28" hidden="1">
                <a:extLst>
                  <a:ext uri="{63B3BB69-23CF-44E3-9099-C40C66FF867C}">
                    <a14:compatExt spid="_x0000_s16416796"/>
                  </a:ext>
                  <a:ext uri="{FF2B5EF4-FFF2-40B4-BE49-F238E27FC236}">
                    <a16:creationId xmlns:a16="http://schemas.microsoft.com/office/drawing/2014/main" id="{00000000-0008-0000-0300-00001C80FA00}"/>
                  </a:ext>
                </a:extLst>
              </xdr:cNvPr>
              <xdr:cNvSpPr/>
            </xdr:nvSpPr>
            <xdr:spPr bwMode="auto">
              <a:xfrm>
                <a:off x="4773767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12</a:t>
                </a:r>
              </a:p>
            </xdr:txBody>
          </xdr:sp>
        </xdr:grp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155867</xdr:colOff>
          <xdr:row>59</xdr:row>
          <xdr:rowOff>103908</xdr:rowOff>
        </xdr:from>
        <xdr:to>
          <xdr:col>21</xdr:col>
          <xdr:colOff>52832</xdr:colOff>
          <xdr:row>59</xdr:row>
          <xdr:rowOff>294408</xdr:rowOff>
        </xdr:to>
        <xdr:grpSp>
          <xdr:nvGrpSpPr>
            <xdr:cNvPr id="30" name="Groep 29">
              <a:extLst>
                <a:ext uri="{FF2B5EF4-FFF2-40B4-BE49-F238E27FC236}">
                  <a16:creationId xmlns:a16="http://schemas.microsoft.com/office/drawing/2014/main" id="{00000000-0008-0000-0300-00001E000000}"/>
                </a:ext>
              </a:extLst>
            </xdr:cNvPr>
            <xdr:cNvGrpSpPr/>
          </xdr:nvGrpSpPr>
          <xdr:grpSpPr>
            <a:xfrm>
              <a:off x="2965742" y="15277233"/>
              <a:ext cx="5621490" cy="190500"/>
              <a:chOff x="1015714" y="25146000"/>
              <a:chExt cx="4053328" cy="190500"/>
            </a:xfrm>
          </xdr:grpSpPr>
          <xdr:sp macro="" textlink="">
            <xdr:nvSpPr>
              <xdr:cNvPr id="16416797" name="Button 29" hidden="1">
                <a:extLst>
                  <a:ext uri="{63B3BB69-23CF-44E3-9099-C40C66FF867C}">
                    <a14:compatExt spid="_x0000_s16416797"/>
                  </a:ext>
                  <a:ext uri="{FF2B5EF4-FFF2-40B4-BE49-F238E27FC236}">
                    <a16:creationId xmlns:a16="http://schemas.microsoft.com/office/drawing/2014/main" id="{00000000-0008-0000-0300-00001D80FA00}"/>
                  </a:ext>
                </a:extLst>
              </xdr:cNvPr>
              <xdr:cNvSpPr/>
            </xdr:nvSpPr>
            <xdr:spPr bwMode="auto">
              <a:xfrm>
                <a:off x="1015714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4</a:t>
                </a:r>
              </a:p>
            </xdr:txBody>
          </xdr:sp>
          <xdr:sp macro="" textlink="">
            <xdr:nvSpPr>
              <xdr:cNvPr id="16416798" name="Button 30" hidden="1">
                <a:extLst>
                  <a:ext uri="{63B3BB69-23CF-44E3-9099-C40C66FF867C}">
                    <a14:compatExt spid="_x0000_s16416798"/>
                  </a:ext>
                  <a:ext uri="{FF2B5EF4-FFF2-40B4-BE49-F238E27FC236}">
                    <a16:creationId xmlns:a16="http://schemas.microsoft.com/office/drawing/2014/main" id="{00000000-0008-0000-0300-00001E80FA00}"/>
                  </a:ext>
                </a:extLst>
              </xdr:cNvPr>
              <xdr:cNvSpPr/>
            </xdr:nvSpPr>
            <xdr:spPr bwMode="auto">
              <a:xfrm>
                <a:off x="1481575" y="25146000"/>
                <a:ext cx="29354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5</a:t>
                </a:r>
              </a:p>
            </xdr:txBody>
          </xdr:sp>
          <xdr:sp macro="" textlink="">
            <xdr:nvSpPr>
              <xdr:cNvPr id="16416799" name="Button 31" hidden="1">
                <a:extLst>
                  <a:ext uri="{63B3BB69-23CF-44E3-9099-C40C66FF867C}">
                    <a14:compatExt spid="_x0000_s16416799"/>
                  </a:ext>
                  <a:ext uri="{FF2B5EF4-FFF2-40B4-BE49-F238E27FC236}">
                    <a16:creationId xmlns:a16="http://schemas.microsoft.com/office/drawing/2014/main" id="{00000000-0008-0000-0300-00001F80FA00}"/>
                  </a:ext>
                </a:extLst>
              </xdr:cNvPr>
              <xdr:cNvSpPr/>
            </xdr:nvSpPr>
            <xdr:spPr bwMode="auto">
              <a:xfrm>
                <a:off x="1957829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6</a:t>
                </a:r>
              </a:p>
            </xdr:txBody>
          </xdr:sp>
          <xdr:sp macro="" textlink="">
            <xdr:nvSpPr>
              <xdr:cNvPr id="16416800" name="Button 32" hidden="1">
                <a:extLst>
                  <a:ext uri="{63B3BB69-23CF-44E3-9099-C40C66FF867C}">
                    <a14:compatExt spid="_x0000_s16416800"/>
                  </a:ext>
                  <a:ext uri="{FF2B5EF4-FFF2-40B4-BE49-F238E27FC236}">
                    <a16:creationId xmlns:a16="http://schemas.microsoft.com/office/drawing/2014/main" id="{00000000-0008-0000-0300-00002080FA00}"/>
                  </a:ext>
                </a:extLst>
              </xdr:cNvPr>
              <xdr:cNvSpPr/>
            </xdr:nvSpPr>
            <xdr:spPr bwMode="auto">
              <a:xfrm>
                <a:off x="2418494" y="25146000"/>
                <a:ext cx="29787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7</a:t>
                </a:r>
              </a:p>
            </xdr:txBody>
          </xdr:sp>
          <xdr:sp macro="" textlink="">
            <xdr:nvSpPr>
              <xdr:cNvPr id="16416801" name="Button 33" hidden="1">
                <a:extLst>
                  <a:ext uri="{63B3BB69-23CF-44E3-9099-C40C66FF867C}">
                    <a14:compatExt spid="_x0000_s16416801"/>
                  </a:ext>
                  <a:ext uri="{FF2B5EF4-FFF2-40B4-BE49-F238E27FC236}">
                    <a16:creationId xmlns:a16="http://schemas.microsoft.com/office/drawing/2014/main" id="{00000000-0008-0000-0300-00002180FA00}"/>
                  </a:ext>
                </a:extLst>
              </xdr:cNvPr>
              <xdr:cNvSpPr/>
            </xdr:nvSpPr>
            <xdr:spPr bwMode="auto">
              <a:xfrm>
                <a:off x="2944104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8</a:t>
                </a:r>
              </a:p>
            </xdr:txBody>
          </xdr:sp>
          <xdr:sp macro="" textlink="">
            <xdr:nvSpPr>
              <xdr:cNvPr id="16416802" name="Button 34" hidden="1">
                <a:extLst>
                  <a:ext uri="{63B3BB69-23CF-44E3-9099-C40C66FF867C}">
                    <a14:compatExt spid="_x0000_s16416802"/>
                  </a:ext>
                  <a:ext uri="{FF2B5EF4-FFF2-40B4-BE49-F238E27FC236}">
                    <a16:creationId xmlns:a16="http://schemas.microsoft.com/office/drawing/2014/main" id="{00000000-0008-0000-0300-00002280FA00}"/>
                  </a:ext>
                </a:extLst>
              </xdr:cNvPr>
              <xdr:cNvSpPr/>
            </xdr:nvSpPr>
            <xdr:spPr bwMode="auto">
              <a:xfrm>
                <a:off x="3448918" y="25146000"/>
                <a:ext cx="292677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9</a:t>
                </a:r>
              </a:p>
            </xdr:txBody>
          </xdr:sp>
          <xdr:sp macro="" textlink="">
            <xdr:nvSpPr>
              <xdr:cNvPr id="16416803" name="Button 35" hidden="1">
                <a:extLst>
                  <a:ext uri="{63B3BB69-23CF-44E3-9099-C40C66FF867C}">
                    <a14:compatExt spid="_x0000_s16416803"/>
                  </a:ext>
                  <a:ext uri="{FF2B5EF4-FFF2-40B4-BE49-F238E27FC236}">
                    <a16:creationId xmlns:a16="http://schemas.microsoft.com/office/drawing/2014/main" id="{00000000-0008-0000-0300-00002380FA00}"/>
                  </a:ext>
                </a:extLst>
              </xdr:cNvPr>
              <xdr:cNvSpPr/>
            </xdr:nvSpPr>
            <xdr:spPr bwMode="auto">
              <a:xfrm>
                <a:off x="3887935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10</a:t>
                </a:r>
              </a:p>
            </xdr:txBody>
          </xdr:sp>
          <xdr:sp macro="" textlink="">
            <xdr:nvSpPr>
              <xdr:cNvPr id="16416804" name="Button 36" hidden="1">
                <a:extLst>
                  <a:ext uri="{63B3BB69-23CF-44E3-9099-C40C66FF867C}">
                    <a14:compatExt spid="_x0000_s16416804"/>
                  </a:ext>
                  <a:ext uri="{FF2B5EF4-FFF2-40B4-BE49-F238E27FC236}">
                    <a16:creationId xmlns:a16="http://schemas.microsoft.com/office/drawing/2014/main" id="{00000000-0008-0000-0300-00002480FA00}"/>
                  </a:ext>
                </a:extLst>
              </xdr:cNvPr>
              <xdr:cNvSpPr/>
            </xdr:nvSpPr>
            <xdr:spPr bwMode="auto">
              <a:xfrm>
                <a:off x="4332150" y="25146000"/>
                <a:ext cx="300470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11</a:t>
                </a:r>
              </a:p>
            </xdr:txBody>
          </xdr:sp>
          <xdr:sp macro="" textlink="">
            <xdr:nvSpPr>
              <xdr:cNvPr id="16416805" name="Button 37" hidden="1">
                <a:extLst>
                  <a:ext uri="{63B3BB69-23CF-44E3-9099-C40C66FF867C}">
                    <a14:compatExt spid="_x0000_s16416805"/>
                  </a:ext>
                  <a:ext uri="{FF2B5EF4-FFF2-40B4-BE49-F238E27FC236}">
                    <a16:creationId xmlns:a16="http://schemas.microsoft.com/office/drawing/2014/main" id="{00000000-0008-0000-0300-00002580FA00}"/>
                  </a:ext>
                </a:extLst>
              </xdr:cNvPr>
              <xdr:cNvSpPr/>
            </xdr:nvSpPr>
            <xdr:spPr bwMode="auto">
              <a:xfrm>
                <a:off x="4773767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12</a:t>
                </a:r>
              </a:p>
            </xdr:txBody>
          </xdr:sp>
        </xdr:grp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69277</xdr:colOff>
          <xdr:row>83</xdr:row>
          <xdr:rowOff>0</xdr:rowOff>
        </xdr:from>
        <xdr:to>
          <xdr:col>21</xdr:col>
          <xdr:colOff>174060</xdr:colOff>
          <xdr:row>83</xdr:row>
          <xdr:rowOff>190500</xdr:rowOff>
        </xdr:to>
        <xdr:grpSp>
          <xdr:nvGrpSpPr>
            <xdr:cNvPr id="40" name="Groep 39">
              <a:extLst>
                <a:ext uri="{FF2B5EF4-FFF2-40B4-BE49-F238E27FC236}">
                  <a16:creationId xmlns:a16="http://schemas.microsoft.com/office/drawing/2014/main" id="{00000000-0008-0000-0300-000028000000}"/>
                </a:ext>
              </a:extLst>
            </xdr:cNvPr>
            <xdr:cNvGrpSpPr/>
          </xdr:nvGrpSpPr>
          <xdr:grpSpPr>
            <a:xfrm>
              <a:off x="3164902" y="21364575"/>
              <a:ext cx="5543558" cy="190500"/>
              <a:chOff x="1015714" y="25146000"/>
              <a:chExt cx="4053328" cy="190500"/>
            </a:xfrm>
          </xdr:grpSpPr>
          <xdr:sp macro="" textlink="">
            <xdr:nvSpPr>
              <xdr:cNvPr id="16416806" name="Button 38" hidden="1">
                <a:extLst>
                  <a:ext uri="{63B3BB69-23CF-44E3-9099-C40C66FF867C}">
                    <a14:compatExt spid="_x0000_s16416806"/>
                  </a:ext>
                  <a:ext uri="{FF2B5EF4-FFF2-40B4-BE49-F238E27FC236}">
                    <a16:creationId xmlns:a16="http://schemas.microsoft.com/office/drawing/2014/main" id="{00000000-0008-0000-0300-00002680FA00}"/>
                  </a:ext>
                </a:extLst>
              </xdr:cNvPr>
              <xdr:cNvSpPr/>
            </xdr:nvSpPr>
            <xdr:spPr bwMode="auto">
              <a:xfrm>
                <a:off x="1015714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4</a:t>
                </a:r>
              </a:p>
            </xdr:txBody>
          </xdr:sp>
          <xdr:sp macro="" textlink="">
            <xdr:nvSpPr>
              <xdr:cNvPr id="16416807" name="Button 39" hidden="1">
                <a:extLst>
                  <a:ext uri="{63B3BB69-23CF-44E3-9099-C40C66FF867C}">
                    <a14:compatExt spid="_x0000_s16416807"/>
                  </a:ext>
                  <a:ext uri="{FF2B5EF4-FFF2-40B4-BE49-F238E27FC236}">
                    <a16:creationId xmlns:a16="http://schemas.microsoft.com/office/drawing/2014/main" id="{00000000-0008-0000-0300-00002780FA00}"/>
                  </a:ext>
                </a:extLst>
              </xdr:cNvPr>
              <xdr:cNvSpPr/>
            </xdr:nvSpPr>
            <xdr:spPr bwMode="auto">
              <a:xfrm>
                <a:off x="1481575" y="25146000"/>
                <a:ext cx="29354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5</a:t>
                </a:r>
              </a:p>
            </xdr:txBody>
          </xdr:sp>
          <xdr:sp macro="" textlink="">
            <xdr:nvSpPr>
              <xdr:cNvPr id="16416808" name="Button 40" hidden="1">
                <a:extLst>
                  <a:ext uri="{63B3BB69-23CF-44E3-9099-C40C66FF867C}">
                    <a14:compatExt spid="_x0000_s16416808"/>
                  </a:ext>
                  <a:ext uri="{FF2B5EF4-FFF2-40B4-BE49-F238E27FC236}">
                    <a16:creationId xmlns:a16="http://schemas.microsoft.com/office/drawing/2014/main" id="{00000000-0008-0000-0300-00002880FA00}"/>
                  </a:ext>
                </a:extLst>
              </xdr:cNvPr>
              <xdr:cNvSpPr/>
            </xdr:nvSpPr>
            <xdr:spPr bwMode="auto">
              <a:xfrm>
                <a:off x="1957829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6</a:t>
                </a:r>
              </a:p>
            </xdr:txBody>
          </xdr:sp>
          <xdr:sp macro="" textlink="">
            <xdr:nvSpPr>
              <xdr:cNvPr id="16416809" name="Button 41" hidden="1">
                <a:extLst>
                  <a:ext uri="{63B3BB69-23CF-44E3-9099-C40C66FF867C}">
                    <a14:compatExt spid="_x0000_s16416809"/>
                  </a:ext>
                  <a:ext uri="{FF2B5EF4-FFF2-40B4-BE49-F238E27FC236}">
                    <a16:creationId xmlns:a16="http://schemas.microsoft.com/office/drawing/2014/main" id="{00000000-0008-0000-0300-00002980FA00}"/>
                  </a:ext>
                </a:extLst>
              </xdr:cNvPr>
              <xdr:cNvSpPr/>
            </xdr:nvSpPr>
            <xdr:spPr bwMode="auto">
              <a:xfrm>
                <a:off x="2418494" y="25146000"/>
                <a:ext cx="29787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7</a:t>
                </a:r>
              </a:p>
            </xdr:txBody>
          </xdr:sp>
          <xdr:sp macro="" textlink="">
            <xdr:nvSpPr>
              <xdr:cNvPr id="16416810" name="Button 42" hidden="1">
                <a:extLst>
                  <a:ext uri="{63B3BB69-23CF-44E3-9099-C40C66FF867C}">
                    <a14:compatExt spid="_x0000_s16416810"/>
                  </a:ext>
                  <a:ext uri="{FF2B5EF4-FFF2-40B4-BE49-F238E27FC236}">
                    <a16:creationId xmlns:a16="http://schemas.microsoft.com/office/drawing/2014/main" id="{00000000-0008-0000-0300-00002A80FA00}"/>
                  </a:ext>
                </a:extLst>
              </xdr:cNvPr>
              <xdr:cNvSpPr/>
            </xdr:nvSpPr>
            <xdr:spPr bwMode="auto">
              <a:xfrm>
                <a:off x="2944104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8</a:t>
                </a:r>
              </a:p>
            </xdr:txBody>
          </xdr:sp>
          <xdr:sp macro="" textlink="">
            <xdr:nvSpPr>
              <xdr:cNvPr id="16416811" name="Button 43" hidden="1">
                <a:extLst>
                  <a:ext uri="{63B3BB69-23CF-44E3-9099-C40C66FF867C}">
                    <a14:compatExt spid="_x0000_s16416811"/>
                  </a:ext>
                  <a:ext uri="{FF2B5EF4-FFF2-40B4-BE49-F238E27FC236}">
                    <a16:creationId xmlns:a16="http://schemas.microsoft.com/office/drawing/2014/main" id="{00000000-0008-0000-0300-00002B80FA00}"/>
                  </a:ext>
                </a:extLst>
              </xdr:cNvPr>
              <xdr:cNvSpPr/>
            </xdr:nvSpPr>
            <xdr:spPr bwMode="auto">
              <a:xfrm>
                <a:off x="3448918" y="25146000"/>
                <a:ext cx="292677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9</a:t>
                </a:r>
              </a:p>
            </xdr:txBody>
          </xdr:sp>
          <xdr:sp macro="" textlink="">
            <xdr:nvSpPr>
              <xdr:cNvPr id="16416812" name="Button 44" hidden="1">
                <a:extLst>
                  <a:ext uri="{63B3BB69-23CF-44E3-9099-C40C66FF867C}">
                    <a14:compatExt spid="_x0000_s16416812"/>
                  </a:ext>
                  <a:ext uri="{FF2B5EF4-FFF2-40B4-BE49-F238E27FC236}">
                    <a16:creationId xmlns:a16="http://schemas.microsoft.com/office/drawing/2014/main" id="{00000000-0008-0000-0300-00002C80FA00}"/>
                  </a:ext>
                </a:extLst>
              </xdr:cNvPr>
              <xdr:cNvSpPr/>
            </xdr:nvSpPr>
            <xdr:spPr bwMode="auto">
              <a:xfrm>
                <a:off x="3887935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10</a:t>
                </a:r>
              </a:p>
            </xdr:txBody>
          </xdr:sp>
          <xdr:sp macro="" textlink="">
            <xdr:nvSpPr>
              <xdr:cNvPr id="16416813" name="Button 45" hidden="1">
                <a:extLst>
                  <a:ext uri="{63B3BB69-23CF-44E3-9099-C40C66FF867C}">
                    <a14:compatExt spid="_x0000_s16416813"/>
                  </a:ext>
                  <a:ext uri="{FF2B5EF4-FFF2-40B4-BE49-F238E27FC236}">
                    <a16:creationId xmlns:a16="http://schemas.microsoft.com/office/drawing/2014/main" id="{00000000-0008-0000-0300-00002D80FA00}"/>
                  </a:ext>
                </a:extLst>
              </xdr:cNvPr>
              <xdr:cNvSpPr/>
            </xdr:nvSpPr>
            <xdr:spPr bwMode="auto">
              <a:xfrm>
                <a:off x="4332150" y="25146000"/>
                <a:ext cx="300470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11</a:t>
                </a:r>
              </a:p>
            </xdr:txBody>
          </xdr:sp>
          <xdr:sp macro="" textlink="">
            <xdr:nvSpPr>
              <xdr:cNvPr id="16416814" name="Button 46" hidden="1">
                <a:extLst>
                  <a:ext uri="{63B3BB69-23CF-44E3-9099-C40C66FF867C}">
                    <a14:compatExt spid="_x0000_s16416814"/>
                  </a:ext>
                  <a:ext uri="{FF2B5EF4-FFF2-40B4-BE49-F238E27FC236}">
                    <a16:creationId xmlns:a16="http://schemas.microsoft.com/office/drawing/2014/main" id="{00000000-0008-0000-0300-00002E80FA00}"/>
                  </a:ext>
                </a:extLst>
              </xdr:cNvPr>
              <xdr:cNvSpPr/>
            </xdr:nvSpPr>
            <xdr:spPr bwMode="auto">
              <a:xfrm>
                <a:off x="4773767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12</a:t>
                </a:r>
              </a:p>
            </xdr:txBody>
          </xdr:sp>
        </xdr:grp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158</xdr:row>
          <xdr:rowOff>103908</xdr:rowOff>
        </xdr:from>
        <xdr:to>
          <xdr:col>21</xdr:col>
          <xdr:colOff>104783</xdr:colOff>
          <xdr:row>158</xdr:row>
          <xdr:rowOff>286788</xdr:rowOff>
        </xdr:to>
        <xdr:grpSp>
          <xdr:nvGrpSpPr>
            <xdr:cNvPr id="50" name="Groep 49">
              <a:extLst>
                <a:ext uri="{FF2B5EF4-FFF2-40B4-BE49-F238E27FC236}">
                  <a16:creationId xmlns:a16="http://schemas.microsoft.com/office/drawing/2014/main" id="{00000000-0008-0000-0300-000032000000}"/>
                </a:ext>
              </a:extLst>
            </xdr:cNvPr>
            <xdr:cNvGrpSpPr/>
          </xdr:nvGrpSpPr>
          <xdr:grpSpPr>
            <a:xfrm>
              <a:off x="3095625" y="39785058"/>
              <a:ext cx="5543558" cy="182880"/>
              <a:chOff x="1015714" y="25146000"/>
              <a:chExt cx="4053328" cy="190500"/>
            </a:xfrm>
          </xdr:grpSpPr>
          <xdr:sp macro="" textlink="">
            <xdr:nvSpPr>
              <xdr:cNvPr id="16416815" name="Button 47" hidden="1">
                <a:extLst>
                  <a:ext uri="{63B3BB69-23CF-44E3-9099-C40C66FF867C}">
                    <a14:compatExt spid="_x0000_s16416815"/>
                  </a:ext>
                  <a:ext uri="{FF2B5EF4-FFF2-40B4-BE49-F238E27FC236}">
                    <a16:creationId xmlns:a16="http://schemas.microsoft.com/office/drawing/2014/main" id="{00000000-0008-0000-0300-00002F80FA00}"/>
                  </a:ext>
                </a:extLst>
              </xdr:cNvPr>
              <xdr:cNvSpPr/>
            </xdr:nvSpPr>
            <xdr:spPr bwMode="auto">
              <a:xfrm>
                <a:off x="1015714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4</a:t>
                </a:r>
              </a:p>
            </xdr:txBody>
          </xdr:sp>
          <xdr:sp macro="" textlink="">
            <xdr:nvSpPr>
              <xdr:cNvPr id="16416816" name="Button 48" hidden="1">
                <a:extLst>
                  <a:ext uri="{63B3BB69-23CF-44E3-9099-C40C66FF867C}">
                    <a14:compatExt spid="_x0000_s16416816"/>
                  </a:ext>
                  <a:ext uri="{FF2B5EF4-FFF2-40B4-BE49-F238E27FC236}">
                    <a16:creationId xmlns:a16="http://schemas.microsoft.com/office/drawing/2014/main" id="{00000000-0008-0000-0300-00003080FA00}"/>
                  </a:ext>
                </a:extLst>
              </xdr:cNvPr>
              <xdr:cNvSpPr/>
            </xdr:nvSpPr>
            <xdr:spPr bwMode="auto">
              <a:xfrm>
                <a:off x="1481575" y="25146000"/>
                <a:ext cx="29354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5</a:t>
                </a:r>
              </a:p>
            </xdr:txBody>
          </xdr:sp>
          <xdr:sp macro="" textlink="">
            <xdr:nvSpPr>
              <xdr:cNvPr id="16416817" name="Button 49" hidden="1">
                <a:extLst>
                  <a:ext uri="{63B3BB69-23CF-44E3-9099-C40C66FF867C}">
                    <a14:compatExt spid="_x0000_s16416817"/>
                  </a:ext>
                  <a:ext uri="{FF2B5EF4-FFF2-40B4-BE49-F238E27FC236}">
                    <a16:creationId xmlns:a16="http://schemas.microsoft.com/office/drawing/2014/main" id="{00000000-0008-0000-0300-00003180FA00}"/>
                  </a:ext>
                </a:extLst>
              </xdr:cNvPr>
              <xdr:cNvSpPr/>
            </xdr:nvSpPr>
            <xdr:spPr bwMode="auto">
              <a:xfrm>
                <a:off x="1957829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6</a:t>
                </a:r>
              </a:p>
            </xdr:txBody>
          </xdr:sp>
          <xdr:sp macro="" textlink="">
            <xdr:nvSpPr>
              <xdr:cNvPr id="16416818" name="Button 50" hidden="1">
                <a:extLst>
                  <a:ext uri="{63B3BB69-23CF-44E3-9099-C40C66FF867C}">
                    <a14:compatExt spid="_x0000_s16416818"/>
                  </a:ext>
                  <a:ext uri="{FF2B5EF4-FFF2-40B4-BE49-F238E27FC236}">
                    <a16:creationId xmlns:a16="http://schemas.microsoft.com/office/drawing/2014/main" id="{00000000-0008-0000-0300-00003280FA00}"/>
                  </a:ext>
                </a:extLst>
              </xdr:cNvPr>
              <xdr:cNvSpPr/>
            </xdr:nvSpPr>
            <xdr:spPr bwMode="auto">
              <a:xfrm>
                <a:off x="2418494" y="25146000"/>
                <a:ext cx="29787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7</a:t>
                </a:r>
              </a:p>
            </xdr:txBody>
          </xdr:sp>
          <xdr:sp macro="" textlink="">
            <xdr:nvSpPr>
              <xdr:cNvPr id="16416819" name="Button 51" hidden="1">
                <a:extLst>
                  <a:ext uri="{63B3BB69-23CF-44E3-9099-C40C66FF867C}">
                    <a14:compatExt spid="_x0000_s16416819"/>
                  </a:ext>
                  <a:ext uri="{FF2B5EF4-FFF2-40B4-BE49-F238E27FC236}">
                    <a16:creationId xmlns:a16="http://schemas.microsoft.com/office/drawing/2014/main" id="{00000000-0008-0000-0300-00003380FA00}"/>
                  </a:ext>
                </a:extLst>
              </xdr:cNvPr>
              <xdr:cNvSpPr/>
            </xdr:nvSpPr>
            <xdr:spPr bwMode="auto">
              <a:xfrm>
                <a:off x="2944104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8</a:t>
                </a:r>
              </a:p>
            </xdr:txBody>
          </xdr:sp>
          <xdr:sp macro="" textlink="">
            <xdr:nvSpPr>
              <xdr:cNvPr id="16416820" name="Button 52" hidden="1">
                <a:extLst>
                  <a:ext uri="{63B3BB69-23CF-44E3-9099-C40C66FF867C}">
                    <a14:compatExt spid="_x0000_s16416820"/>
                  </a:ext>
                  <a:ext uri="{FF2B5EF4-FFF2-40B4-BE49-F238E27FC236}">
                    <a16:creationId xmlns:a16="http://schemas.microsoft.com/office/drawing/2014/main" id="{00000000-0008-0000-0300-00003480FA00}"/>
                  </a:ext>
                </a:extLst>
              </xdr:cNvPr>
              <xdr:cNvSpPr/>
            </xdr:nvSpPr>
            <xdr:spPr bwMode="auto">
              <a:xfrm>
                <a:off x="3448918" y="25146000"/>
                <a:ext cx="292677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9</a:t>
                </a:r>
              </a:p>
            </xdr:txBody>
          </xdr:sp>
          <xdr:sp macro="" textlink="">
            <xdr:nvSpPr>
              <xdr:cNvPr id="16416821" name="Button 53" hidden="1">
                <a:extLst>
                  <a:ext uri="{63B3BB69-23CF-44E3-9099-C40C66FF867C}">
                    <a14:compatExt spid="_x0000_s16416821"/>
                  </a:ext>
                  <a:ext uri="{FF2B5EF4-FFF2-40B4-BE49-F238E27FC236}">
                    <a16:creationId xmlns:a16="http://schemas.microsoft.com/office/drawing/2014/main" id="{00000000-0008-0000-0300-00003580FA00}"/>
                  </a:ext>
                </a:extLst>
              </xdr:cNvPr>
              <xdr:cNvSpPr/>
            </xdr:nvSpPr>
            <xdr:spPr bwMode="auto">
              <a:xfrm>
                <a:off x="3887935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10</a:t>
                </a:r>
              </a:p>
            </xdr:txBody>
          </xdr:sp>
          <xdr:sp macro="" textlink="">
            <xdr:nvSpPr>
              <xdr:cNvPr id="16416822" name="Button 54" hidden="1">
                <a:extLst>
                  <a:ext uri="{63B3BB69-23CF-44E3-9099-C40C66FF867C}">
                    <a14:compatExt spid="_x0000_s16416822"/>
                  </a:ext>
                  <a:ext uri="{FF2B5EF4-FFF2-40B4-BE49-F238E27FC236}">
                    <a16:creationId xmlns:a16="http://schemas.microsoft.com/office/drawing/2014/main" id="{00000000-0008-0000-0300-00003680FA00}"/>
                  </a:ext>
                </a:extLst>
              </xdr:cNvPr>
              <xdr:cNvSpPr/>
            </xdr:nvSpPr>
            <xdr:spPr bwMode="auto">
              <a:xfrm>
                <a:off x="4332150" y="25146000"/>
                <a:ext cx="300470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11</a:t>
                </a:r>
              </a:p>
            </xdr:txBody>
          </xdr:sp>
          <xdr:sp macro="" textlink="">
            <xdr:nvSpPr>
              <xdr:cNvPr id="16416823" name="Button 55" hidden="1">
                <a:extLst>
                  <a:ext uri="{63B3BB69-23CF-44E3-9099-C40C66FF867C}">
                    <a14:compatExt spid="_x0000_s16416823"/>
                  </a:ext>
                  <a:ext uri="{FF2B5EF4-FFF2-40B4-BE49-F238E27FC236}">
                    <a16:creationId xmlns:a16="http://schemas.microsoft.com/office/drawing/2014/main" id="{00000000-0008-0000-0300-00003780FA00}"/>
                  </a:ext>
                </a:extLst>
              </xdr:cNvPr>
              <xdr:cNvSpPr/>
            </xdr:nvSpPr>
            <xdr:spPr bwMode="auto">
              <a:xfrm>
                <a:off x="4773767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12</a:t>
                </a:r>
              </a:p>
            </xdr:txBody>
          </xdr:sp>
        </xdr:grp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129885</xdr:colOff>
          <xdr:row>183</xdr:row>
          <xdr:rowOff>0</xdr:rowOff>
        </xdr:from>
        <xdr:to>
          <xdr:col>21</xdr:col>
          <xdr:colOff>234668</xdr:colOff>
          <xdr:row>183</xdr:row>
          <xdr:rowOff>190500</xdr:rowOff>
        </xdr:to>
        <xdr:grpSp>
          <xdr:nvGrpSpPr>
            <xdr:cNvPr id="60" name="Groep 59">
              <a:extLst>
                <a:ext uri="{FF2B5EF4-FFF2-40B4-BE49-F238E27FC236}">
                  <a16:creationId xmlns:a16="http://schemas.microsoft.com/office/drawing/2014/main" id="{00000000-0008-0000-0300-00003C000000}"/>
                </a:ext>
              </a:extLst>
            </xdr:cNvPr>
            <xdr:cNvGrpSpPr/>
          </xdr:nvGrpSpPr>
          <xdr:grpSpPr>
            <a:xfrm>
              <a:off x="3225510" y="45605700"/>
              <a:ext cx="5543558" cy="190500"/>
              <a:chOff x="1015714" y="25146000"/>
              <a:chExt cx="4053328" cy="190500"/>
            </a:xfrm>
          </xdr:grpSpPr>
          <xdr:sp macro="" textlink="">
            <xdr:nvSpPr>
              <xdr:cNvPr id="16416824" name="Button 56" hidden="1">
                <a:extLst>
                  <a:ext uri="{63B3BB69-23CF-44E3-9099-C40C66FF867C}">
                    <a14:compatExt spid="_x0000_s16416824"/>
                  </a:ext>
                  <a:ext uri="{FF2B5EF4-FFF2-40B4-BE49-F238E27FC236}">
                    <a16:creationId xmlns:a16="http://schemas.microsoft.com/office/drawing/2014/main" id="{00000000-0008-0000-0300-00003880FA00}"/>
                  </a:ext>
                </a:extLst>
              </xdr:cNvPr>
              <xdr:cNvSpPr/>
            </xdr:nvSpPr>
            <xdr:spPr bwMode="auto">
              <a:xfrm>
                <a:off x="1015714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4</a:t>
                </a:r>
              </a:p>
            </xdr:txBody>
          </xdr:sp>
          <xdr:sp macro="" textlink="">
            <xdr:nvSpPr>
              <xdr:cNvPr id="16416825" name="Button 57" hidden="1">
                <a:extLst>
                  <a:ext uri="{63B3BB69-23CF-44E3-9099-C40C66FF867C}">
                    <a14:compatExt spid="_x0000_s16416825"/>
                  </a:ext>
                  <a:ext uri="{FF2B5EF4-FFF2-40B4-BE49-F238E27FC236}">
                    <a16:creationId xmlns:a16="http://schemas.microsoft.com/office/drawing/2014/main" id="{00000000-0008-0000-0300-00003980FA00}"/>
                  </a:ext>
                </a:extLst>
              </xdr:cNvPr>
              <xdr:cNvSpPr/>
            </xdr:nvSpPr>
            <xdr:spPr bwMode="auto">
              <a:xfrm>
                <a:off x="1481575" y="25146000"/>
                <a:ext cx="29354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5</a:t>
                </a:r>
              </a:p>
            </xdr:txBody>
          </xdr:sp>
          <xdr:sp macro="" textlink="">
            <xdr:nvSpPr>
              <xdr:cNvPr id="16416826" name="Button 58" hidden="1">
                <a:extLst>
                  <a:ext uri="{63B3BB69-23CF-44E3-9099-C40C66FF867C}">
                    <a14:compatExt spid="_x0000_s16416826"/>
                  </a:ext>
                  <a:ext uri="{FF2B5EF4-FFF2-40B4-BE49-F238E27FC236}">
                    <a16:creationId xmlns:a16="http://schemas.microsoft.com/office/drawing/2014/main" id="{00000000-0008-0000-0300-00003A80FA00}"/>
                  </a:ext>
                </a:extLst>
              </xdr:cNvPr>
              <xdr:cNvSpPr/>
            </xdr:nvSpPr>
            <xdr:spPr bwMode="auto">
              <a:xfrm>
                <a:off x="1957829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6</a:t>
                </a:r>
              </a:p>
            </xdr:txBody>
          </xdr:sp>
          <xdr:sp macro="" textlink="">
            <xdr:nvSpPr>
              <xdr:cNvPr id="16416827" name="Button 59" hidden="1">
                <a:extLst>
                  <a:ext uri="{63B3BB69-23CF-44E3-9099-C40C66FF867C}">
                    <a14:compatExt spid="_x0000_s16416827"/>
                  </a:ext>
                  <a:ext uri="{FF2B5EF4-FFF2-40B4-BE49-F238E27FC236}">
                    <a16:creationId xmlns:a16="http://schemas.microsoft.com/office/drawing/2014/main" id="{00000000-0008-0000-0300-00003B80FA00}"/>
                  </a:ext>
                </a:extLst>
              </xdr:cNvPr>
              <xdr:cNvSpPr/>
            </xdr:nvSpPr>
            <xdr:spPr bwMode="auto">
              <a:xfrm>
                <a:off x="2418494" y="25146000"/>
                <a:ext cx="29787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7</a:t>
                </a:r>
              </a:p>
            </xdr:txBody>
          </xdr:sp>
          <xdr:sp macro="" textlink="">
            <xdr:nvSpPr>
              <xdr:cNvPr id="16416828" name="Button 60" hidden="1">
                <a:extLst>
                  <a:ext uri="{63B3BB69-23CF-44E3-9099-C40C66FF867C}">
                    <a14:compatExt spid="_x0000_s16416828"/>
                  </a:ext>
                  <a:ext uri="{FF2B5EF4-FFF2-40B4-BE49-F238E27FC236}">
                    <a16:creationId xmlns:a16="http://schemas.microsoft.com/office/drawing/2014/main" id="{00000000-0008-0000-0300-00003C80FA00}"/>
                  </a:ext>
                </a:extLst>
              </xdr:cNvPr>
              <xdr:cNvSpPr/>
            </xdr:nvSpPr>
            <xdr:spPr bwMode="auto">
              <a:xfrm>
                <a:off x="2944104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8</a:t>
                </a:r>
              </a:p>
            </xdr:txBody>
          </xdr:sp>
          <xdr:sp macro="" textlink="">
            <xdr:nvSpPr>
              <xdr:cNvPr id="16416829" name="Button 61" hidden="1">
                <a:extLst>
                  <a:ext uri="{63B3BB69-23CF-44E3-9099-C40C66FF867C}">
                    <a14:compatExt spid="_x0000_s16416829"/>
                  </a:ext>
                  <a:ext uri="{FF2B5EF4-FFF2-40B4-BE49-F238E27FC236}">
                    <a16:creationId xmlns:a16="http://schemas.microsoft.com/office/drawing/2014/main" id="{00000000-0008-0000-0300-00003D80FA00}"/>
                  </a:ext>
                </a:extLst>
              </xdr:cNvPr>
              <xdr:cNvSpPr/>
            </xdr:nvSpPr>
            <xdr:spPr bwMode="auto">
              <a:xfrm>
                <a:off x="3448918" y="25146000"/>
                <a:ext cx="292677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9</a:t>
                </a:r>
              </a:p>
            </xdr:txBody>
          </xdr:sp>
          <xdr:sp macro="" textlink="">
            <xdr:nvSpPr>
              <xdr:cNvPr id="16416830" name="Button 62" hidden="1">
                <a:extLst>
                  <a:ext uri="{63B3BB69-23CF-44E3-9099-C40C66FF867C}">
                    <a14:compatExt spid="_x0000_s16416830"/>
                  </a:ext>
                  <a:ext uri="{FF2B5EF4-FFF2-40B4-BE49-F238E27FC236}">
                    <a16:creationId xmlns:a16="http://schemas.microsoft.com/office/drawing/2014/main" id="{00000000-0008-0000-0300-00003E80FA00}"/>
                  </a:ext>
                </a:extLst>
              </xdr:cNvPr>
              <xdr:cNvSpPr/>
            </xdr:nvSpPr>
            <xdr:spPr bwMode="auto">
              <a:xfrm>
                <a:off x="3887935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10</a:t>
                </a:r>
              </a:p>
            </xdr:txBody>
          </xdr:sp>
          <xdr:sp macro="" textlink="">
            <xdr:nvSpPr>
              <xdr:cNvPr id="16416831" name="Button 63" hidden="1">
                <a:extLst>
                  <a:ext uri="{63B3BB69-23CF-44E3-9099-C40C66FF867C}">
                    <a14:compatExt spid="_x0000_s16416831"/>
                  </a:ext>
                  <a:ext uri="{FF2B5EF4-FFF2-40B4-BE49-F238E27FC236}">
                    <a16:creationId xmlns:a16="http://schemas.microsoft.com/office/drawing/2014/main" id="{00000000-0008-0000-0300-00003F80FA00}"/>
                  </a:ext>
                </a:extLst>
              </xdr:cNvPr>
              <xdr:cNvSpPr/>
            </xdr:nvSpPr>
            <xdr:spPr bwMode="auto">
              <a:xfrm>
                <a:off x="4332150" y="25146000"/>
                <a:ext cx="300470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11</a:t>
                </a:r>
              </a:p>
            </xdr:txBody>
          </xdr:sp>
          <xdr:sp macro="" textlink="">
            <xdr:nvSpPr>
              <xdr:cNvPr id="16416832" name="Button 64" hidden="1">
                <a:extLst>
                  <a:ext uri="{63B3BB69-23CF-44E3-9099-C40C66FF867C}">
                    <a14:compatExt spid="_x0000_s16416832"/>
                  </a:ext>
                  <a:ext uri="{FF2B5EF4-FFF2-40B4-BE49-F238E27FC236}">
                    <a16:creationId xmlns:a16="http://schemas.microsoft.com/office/drawing/2014/main" id="{00000000-0008-0000-0300-00004080FA00}"/>
                  </a:ext>
                </a:extLst>
              </xdr:cNvPr>
              <xdr:cNvSpPr/>
            </xdr:nvSpPr>
            <xdr:spPr bwMode="auto">
              <a:xfrm>
                <a:off x="4773767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12</a:t>
                </a:r>
              </a:p>
            </xdr:txBody>
          </xdr:sp>
        </xdr:grp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138544</xdr:colOff>
          <xdr:row>208</xdr:row>
          <xdr:rowOff>0</xdr:rowOff>
        </xdr:from>
        <xdr:to>
          <xdr:col>21</xdr:col>
          <xdr:colOff>243327</xdr:colOff>
          <xdr:row>208</xdr:row>
          <xdr:rowOff>190500</xdr:rowOff>
        </xdr:to>
        <xdr:grpSp>
          <xdr:nvGrpSpPr>
            <xdr:cNvPr id="70" name="Groep 69">
              <a:extLst>
                <a:ext uri="{FF2B5EF4-FFF2-40B4-BE49-F238E27FC236}">
                  <a16:creationId xmlns:a16="http://schemas.microsoft.com/office/drawing/2014/main" id="{00000000-0008-0000-0300-000046000000}"/>
                </a:ext>
              </a:extLst>
            </xdr:cNvPr>
            <xdr:cNvGrpSpPr/>
          </xdr:nvGrpSpPr>
          <xdr:grpSpPr>
            <a:xfrm>
              <a:off x="3234169" y="51454050"/>
              <a:ext cx="5543558" cy="190500"/>
              <a:chOff x="1015714" y="25146000"/>
              <a:chExt cx="4053328" cy="190500"/>
            </a:xfrm>
          </xdr:grpSpPr>
          <xdr:sp macro="" textlink="">
            <xdr:nvSpPr>
              <xdr:cNvPr id="16416833" name="Button 65" hidden="1">
                <a:extLst>
                  <a:ext uri="{63B3BB69-23CF-44E3-9099-C40C66FF867C}">
                    <a14:compatExt spid="_x0000_s16416833"/>
                  </a:ext>
                  <a:ext uri="{FF2B5EF4-FFF2-40B4-BE49-F238E27FC236}">
                    <a16:creationId xmlns:a16="http://schemas.microsoft.com/office/drawing/2014/main" id="{00000000-0008-0000-0300-00004180FA00}"/>
                  </a:ext>
                </a:extLst>
              </xdr:cNvPr>
              <xdr:cNvSpPr/>
            </xdr:nvSpPr>
            <xdr:spPr bwMode="auto">
              <a:xfrm>
                <a:off x="1015714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4</a:t>
                </a:r>
              </a:p>
            </xdr:txBody>
          </xdr:sp>
          <xdr:sp macro="" textlink="">
            <xdr:nvSpPr>
              <xdr:cNvPr id="16416834" name="Button 66" hidden="1">
                <a:extLst>
                  <a:ext uri="{63B3BB69-23CF-44E3-9099-C40C66FF867C}">
                    <a14:compatExt spid="_x0000_s16416834"/>
                  </a:ext>
                  <a:ext uri="{FF2B5EF4-FFF2-40B4-BE49-F238E27FC236}">
                    <a16:creationId xmlns:a16="http://schemas.microsoft.com/office/drawing/2014/main" id="{00000000-0008-0000-0300-00004280FA00}"/>
                  </a:ext>
                </a:extLst>
              </xdr:cNvPr>
              <xdr:cNvSpPr/>
            </xdr:nvSpPr>
            <xdr:spPr bwMode="auto">
              <a:xfrm>
                <a:off x="1481575" y="25146000"/>
                <a:ext cx="29354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5</a:t>
                </a:r>
              </a:p>
            </xdr:txBody>
          </xdr:sp>
          <xdr:sp macro="" textlink="">
            <xdr:nvSpPr>
              <xdr:cNvPr id="16416835" name="Button 67" hidden="1">
                <a:extLst>
                  <a:ext uri="{63B3BB69-23CF-44E3-9099-C40C66FF867C}">
                    <a14:compatExt spid="_x0000_s16416835"/>
                  </a:ext>
                  <a:ext uri="{FF2B5EF4-FFF2-40B4-BE49-F238E27FC236}">
                    <a16:creationId xmlns:a16="http://schemas.microsoft.com/office/drawing/2014/main" id="{00000000-0008-0000-0300-00004380FA00}"/>
                  </a:ext>
                </a:extLst>
              </xdr:cNvPr>
              <xdr:cNvSpPr/>
            </xdr:nvSpPr>
            <xdr:spPr bwMode="auto">
              <a:xfrm>
                <a:off x="1957829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6</a:t>
                </a:r>
              </a:p>
            </xdr:txBody>
          </xdr:sp>
          <xdr:sp macro="" textlink="">
            <xdr:nvSpPr>
              <xdr:cNvPr id="16416836" name="Button 68" hidden="1">
                <a:extLst>
                  <a:ext uri="{63B3BB69-23CF-44E3-9099-C40C66FF867C}">
                    <a14:compatExt spid="_x0000_s16416836"/>
                  </a:ext>
                  <a:ext uri="{FF2B5EF4-FFF2-40B4-BE49-F238E27FC236}">
                    <a16:creationId xmlns:a16="http://schemas.microsoft.com/office/drawing/2014/main" id="{00000000-0008-0000-0300-00004480FA00}"/>
                  </a:ext>
                </a:extLst>
              </xdr:cNvPr>
              <xdr:cNvSpPr/>
            </xdr:nvSpPr>
            <xdr:spPr bwMode="auto">
              <a:xfrm>
                <a:off x="2418494" y="25146000"/>
                <a:ext cx="29787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7</a:t>
                </a:r>
              </a:p>
            </xdr:txBody>
          </xdr:sp>
          <xdr:sp macro="" textlink="">
            <xdr:nvSpPr>
              <xdr:cNvPr id="16416837" name="Button 69" hidden="1">
                <a:extLst>
                  <a:ext uri="{63B3BB69-23CF-44E3-9099-C40C66FF867C}">
                    <a14:compatExt spid="_x0000_s16416837"/>
                  </a:ext>
                  <a:ext uri="{FF2B5EF4-FFF2-40B4-BE49-F238E27FC236}">
                    <a16:creationId xmlns:a16="http://schemas.microsoft.com/office/drawing/2014/main" id="{00000000-0008-0000-0300-00004580FA00}"/>
                  </a:ext>
                </a:extLst>
              </xdr:cNvPr>
              <xdr:cNvSpPr/>
            </xdr:nvSpPr>
            <xdr:spPr bwMode="auto">
              <a:xfrm>
                <a:off x="2944104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8</a:t>
                </a:r>
              </a:p>
            </xdr:txBody>
          </xdr:sp>
          <xdr:sp macro="" textlink="">
            <xdr:nvSpPr>
              <xdr:cNvPr id="16416838" name="Button 70" hidden="1">
                <a:extLst>
                  <a:ext uri="{63B3BB69-23CF-44E3-9099-C40C66FF867C}">
                    <a14:compatExt spid="_x0000_s16416838"/>
                  </a:ext>
                  <a:ext uri="{FF2B5EF4-FFF2-40B4-BE49-F238E27FC236}">
                    <a16:creationId xmlns:a16="http://schemas.microsoft.com/office/drawing/2014/main" id="{00000000-0008-0000-0300-00004680FA00}"/>
                  </a:ext>
                </a:extLst>
              </xdr:cNvPr>
              <xdr:cNvSpPr/>
            </xdr:nvSpPr>
            <xdr:spPr bwMode="auto">
              <a:xfrm>
                <a:off x="3448918" y="25146000"/>
                <a:ext cx="292677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9</a:t>
                </a:r>
              </a:p>
            </xdr:txBody>
          </xdr:sp>
          <xdr:sp macro="" textlink="">
            <xdr:nvSpPr>
              <xdr:cNvPr id="16416839" name="Button 71" hidden="1">
                <a:extLst>
                  <a:ext uri="{63B3BB69-23CF-44E3-9099-C40C66FF867C}">
                    <a14:compatExt spid="_x0000_s16416839"/>
                  </a:ext>
                  <a:ext uri="{FF2B5EF4-FFF2-40B4-BE49-F238E27FC236}">
                    <a16:creationId xmlns:a16="http://schemas.microsoft.com/office/drawing/2014/main" id="{00000000-0008-0000-0300-00004780FA00}"/>
                  </a:ext>
                </a:extLst>
              </xdr:cNvPr>
              <xdr:cNvSpPr/>
            </xdr:nvSpPr>
            <xdr:spPr bwMode="auto">
              <a:xfrm>
                <a:off x="3887935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10</a:t>
                </a:r>
              </a:p>
            </xdr:txBody>
          </xdr:sp>
          <xdr:sp macro="" textlink="">
            <xdr:nvSpPr>
              <xdr:cNvPr id="16416840" name="Button 72" hidden="1">
                <a:extLst>
                  <a:ext uri="{63B3BB69-23CF-44E3-9099-C40C66FF867C}">
                    <a14:compatExt spid="_x0000_s16416840"/>
                  </a:ext>
                  <a:ext uri="{FF2B5EF4-FFF2-40B4-BE49-F238E27FC236}">
                    <a16:creationId xmlns:a16="http://schemas.microsoft.com/office/drawing/2014/main" id="{00000000-0008-0000-0300-00004880FA00}"/>
                  </a:ext>
                </a:extLst>
              </xdr:cNvPr>
              <xdr:cNvSpPr/>
            </xdr:nvSpPr>
            <xdr:spPr bwMode="auto">
              <a:xfrm>
                <a:off x="4332150" y="25146000"/>
                <a:ext cx="300470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11</a:t>
                </a:r>
              </a:p>
            </xdr:txBody>
          </xdr:sp>
          <xdr:sp macro="" textlink="">
            <xdr:nvSpPr>
              <xdr:cNvPr id="16416841" name="Button 73" hidden="1">
                <a:extLst>
                  <a:ext uri="{63B3BB69-23CF-44E3-9099-C40C66FF867C}">
                    <a14:compatExt spid="_x0000_s16416841"/>
                  </a:ext>
                  <a:ext uri="{FF2B5EF4-FFF2-40B4-BE49-F238E27FC236}">
                    <a16:creationId xmlns:a16="http://schemas.microsoft.com/office/drawing/2014/main" id="{00000000-0008-0000-0300-00004980FA00}"/>
                  </a:ext>
                </a:extLst>
              </xdr:cNvPr>
              <xdr:cNvSpPr/>
            </xdr:nvSpPr>
            <xdr:spPr bwMode="auto">
              <a:xfrm>
                <a:off x="4773767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12</a:t>
                </a:r>
              </a:p>
            </xdr:txBody>
          </xdr:sp>
        </xdr:grp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150</xdr:row>
          <xdr:rowOff>0</xdr:rowOff>
        </xdr:from>
        <xdr:to>
          <xdr:col>4</xdr:col>
          <xdr:colOff>85725</xdr:colOff>
          <xdr:row>150</xdr:row>
          <xdr:rowOff>171450</xdr:rowOff>
        </xdr:to>
        <xdr:sp macro="" textlink="">
          <xdr:nvSpPr>
            <xdr:cNvPr id="16416842" name="Button 74" hidden="1">
              <a:extLst>
                <a:ext uri="{63B3BB69-23CF-44E3-9099-C40C66FF867C}">
                  <a14:compatExt spid="_x0000_s16416842"/>
                </a:ext>
                <a:ext uri="{FF2B5EF4-FFF2-40B4-BE49-F238E27FC236}">
                  <a16:creationId xmlns:a16="http://schemas.microsoft.com/office/drawing/2014/main" id="{00000000-0008-0000-0300-00004A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125</xdr:row>
          <xdr:rowOff>0</xdr:rowOff>
        </xdr:from>
        <xdr:to>
          <xdr:col>4</xdr:col>
          <xdr:colOff>85725</xdr:colOff>
          <xdr:row>125</xdr:row>
          <xdr:rowOff>171450</xdr:rowOff>
        </xdr:to>
        <xdr:sp macro="" textlink="">
          <xdr:nvSpPr>
            <xdr:cNvPr id="16416843" name="Button 75" hidden="1">
              <a:extLst>
                <a:ext uri="{63B3BB69-23CF-44E3-9099-C40C66FF867C}">
                  <a14:compatExt spid="_x0000_s16416843"/>
                </a:ext>
                <a:ext uri="{FF2B5EF4-FFF2-40B4-BE49-F238E27FC236}">
                  <a16:creationId xmlns:a16="http://schemas.microsoft.com/office/drawing/2014/main" id="{00000000-0008-0000-0300-00004B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26</xdr:row>
          <xdr:rowOff>0</xdr:rowOff>
        </xdr:from>
        <xdr:to>
          <xdr:col>4</xdr:col>
          <xdr:colOff>85725</xdr:colOff>
          <xdr:row>26</xdr:row>
          <xdr:rowOff>171450</xdr:rowOff>
        </xdr:to>
        <xdr:sp macro="" textlink="">
          <xdr:nvSpPr>
            <xdr:cNvPr id="16416844" name="Button 76" hidden="1">
              <a:extLst>
                <a:ext uri="{63B3BB69-23CF-44E3-9099-C40C66FF867C}">
                  <a14:compatExt spid="_x0000_s16416844"/>
                </a:ext>
                <a:ext uri="{FF2B5EF4-FFF2-40B4-BE49-F238E27FC236}">
                  <a16:creationId xmlns:a16="http://schemas.microsoft.com/office/drawing/2014/main" id="{00000000-0008-0000-0300-00004C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51</xdr:row>
          <xdr:rowOff>0</xdr:rowOff>
        </xdr:from>
        <xdr:to>
          <xdr:col>4</xdr:col>
          <xdr:colOff>85725</xdr:colOff>
          <xdr:row>51</xdr:row>
          <xdr:rowOff>171450</xdr:rowOff>
        </xdr:to>
        <xdr:sp macro="" textlink="">
          <xdr:nvSpPr>
            <xdr:cNvPr id="16416845" name="Button 77" hidden="1">
              <a:extLst>
                <a:ext uri="{63B3BB69-23CF-44E3-9099-C40C66FF867C}">
                  <a14:compatExt spid="_x0000_s16416845"/>
                </a:ext>
                <a:ext uri="{FF2B5EF4-FFF2-40B4-BE49-F238E27FC236}">
                  <a16:creationId xmlns:a16="http://schemas.microsoft.com/office/drawing/2014/main" id="{00000000-0008-0000-0300-00004D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75</xdr:row>
          <xdr:rowOff>0</xdr:rowOff>
        </xdr:from>
        <xdr:to>
          <xdr:col>4</xdr:col>
          <xdr:colOff>85725</xdr:colOff>
          <xdr:row>75</xdr:row>
          <xdr:rowOff>171450</xdr:rowOff>
        </xdr:to>
        <xdr:sp macro="" textlink="">
          <xdr:nvSpPr>
            <xdr:cNvPr id="16416846" name="Button 78" hidden="1">
              <a:extLst>
                <a:ext uri="{63B3BB69-23CF-44E3-9099-C40C66FF867C}">
                  <a14:compatExt spid="_x0000_s16416846"/>
                </a:ext>
                <a:ext uri="{FF2B5EF4-FFF2-40B4-BE49-F238E27FC236}">
                  <a16:creationId xmlns:a16="http://schemas.microsoft.com/office/drawing/2014/main" id="{00000000-0008-0000-0300-00004E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100</xdr:row>
          <xdr:rowOff>0</xdr:rowOff>
        </xdr:from>
        <xdr:to>
          <xdr:col>4</xdr:col>
          <xdr:colOff>85725</xdr:colOff>
          <xdr:row>100</xdr:row>
          <xdr:rowOff>171450</xdr:rowOff>
        </xdr:to>
        <xdr:sp macro="" textlink="">
          <xdr:nvSpPr>
            <xdr:cNvPr id="16416847" name="Button 79" hidden="1">
              <a:extLst>
                <a:ext uri="{63B3BB69-23CF-44E3-9099-C40C66FF867C}">
                  <a14:compatExt spid="_x0000_s16416847"/>
                </a:ext>
                <a:ext uri="{FF2B5EF4-FFF2-40B4-BE49-F238E27FC236}">
                  <a16:creationId xmlns:a16="http://schemas.microsoft.com/office/drawing/2014/main" id="{00000000-0008-0000-0300-00004F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175</xdr:row>
          <xdr:rowOff>0</xdr:rowOff>
        </xdr:from>
        <xdr:to>
          <xdr:col>4</xdr:col>
          <xdr:colOff>85725</xdr:colOff>
          <xdr:row>176</xdr:row>
          <xdr:rowOff>9525</xdr:rowOff>
        </xdr:to>
        <xdr:sp macro="" textlink="">
          <xdr:nvSpPr>
            <xdr:cNvPr id="16416848" name="Button 80" hidden="1">
              <a:extLst>
                <a:ext uri="{63B3BB69-23CF-44E3-9099-C40C66FF867C}">
                  <a14:compatExt spid="_x0000_s16416848"/>
                </a:ext>
                <a:ext uri="{FF2B5EF4-FFF2-40B4-BE49-F238E27FC236}">
                  <a16:creationId xmlns:a16="http://schemas.microsoft.com/office/drawing/2014/main" id="{00000000-0008-0000-0300-000050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200</xdr:row>
          <xdr:rowOff>0</xdr:rowOff>
        </xdr:from>
        <xdr:to>
          <xdr:col>4</xdr:col>
          <xdr:colOff>85725</xdr:colOff>
          <xdr:row>201</xdr:row>
          <xdr:rowOff>9525</xdr:rowOff>
        </xdr:to>
        <xdr:sp macro="" textlink="">
          <xdr:nvSpPr>
            <xdr:cNvPr id="16416849" name="Button 81" hidden="1">
              <a:extLst>
                <a:ext uri="{63B3BB69-23CF-44E3-9099-C40C66FF867C}">
                  <a14:compatExt spid="_x0000_s16416849"/>
                </a:ext>
                <a:ext uri="{FF2B5EF4-FFF2-40B4-BE49-F238E27FC236}">
                  <a16:creationId xmlns:a16="http://schemas.microsoft.com/office/drawing/2014/main" id="{00000000-0008-0000-0300-000051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133</xdr:row>
          <xdr:rowOff>0</xdr:rowOff>
        </xdr:from>
        <xdr:to>
          <xdr:col>21</xdr:col>
          <xdr:colOff>104783</xdr:colOff>
          <xdr:row>133</xdr:row>
          <xdr:rowOff>190500</xdr:rowOff>
        </xdr:to>
        <xdr:grpSp>
          <xdr:nvGrpSpPr>
            <xdr:cNvPr id="88" name="Groep 87">
              <a:extLst>
                <a:ext uri="{FF2B5EF4-FFF2-40B4-BE49-F238E27FC236}">
                  <a16:creationId xmlns:a16="http://schemas.microsoft.com/office/drawing/2014/main" id="{00000000-0008-0000-0300-000058000000}"/>
                </a:ext>
              </a:extLst>
            </xdr:cNvPr>
            <xdr:cNvGrpSpPr/>
          </xdr:nvGrpSpPr>
          <xdr:grpSpPr>
            <a:xfrm>
              <a:off x="3095625" y="33804225"/>
              <a:ext cx="5543558" cy="190500"/>
              <a:chOff x="1015714" y="25146000"/>
              <a:chExt cx="4053328" cy="190500"/>
            </a:xfrm>
          </xdr:grpSpPr>
          <xdr:sp macro="" textlink="">
            <xdr:nvSpPr>
              <xdr:cNvPr id="16416850" name="Button 82" hidden="1">
                <a:extLst>
                  <a:ext uri="{63B3BB69-23CF-44E3-9099-C40C66FF867C}">
                    <a14:compatExt spid="_x0000_s16416850"/>
                  </a:ext>
                  <a:ext uri="{FF2B5EF4-FFF2-40B4-BE49-F238E27FC236}">
                    <a16:creationId xmlns:a16="http://schemas.microsoft.com/office/drawing/2014/main" id="{00000000-0008-0000-0300-00005280FA00}"/>
                  </a:ext>
                </a:extLst>
              </xdr:cNvPr>
              <xdr:cNvSpPr/>
            </xdr:nvSpPr>
            <xdr:spPr bwMode="auto">
              <a:xfrm>
                <a:off x="1015714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4</a:t>
                </a:r>
              </a:p>
            </xdr:txBody>
          </xdr:sp>
          <xdr:sp macro="" textlink="">
            <xdr:nvSpPr>
              <xdr:cNvPr id="16416851" name="Button 83" hidden="1">
                <a:extLst>
                  <a:ext uri="{63B3BB69-23CF-44E3-9099-C40C66FF867C}">
                    <a14:compatExt spid="_x0000_s16416851"/>
                  </a:ext>
                  <a:ext uri="{FF2B5EF4-FFF2-40B4-BE49-F238E27FC236}">
                    <a16:creationId xmlns:a16="http://schemas.microsoft.com/office/drawing/2014/main" id="{00000000-0008-0000-0300-00005380FA00}"/>
                  </a:ext>
                </a:extLst>
              </xdr:cNvPr>
              <xdr:cNvSpPr/>
            </xdr:nvSpPr>
            <xdr:spPr bwMode="auto">
              <a:xfrm>
                <a:off x="1481575" y="25146000"/>
                <a:ext cx="29354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5</a:t>
                </a:r>
              </a:p>
            </xdr:txBody>
          </xdr:sp>
          <xdr:sp macro="" textlink="">
            <xdr:nvSpPr>
              <xdr:cNvPr id="16416852" name="Button 84" hidden="1">
                <a:extLst>
                  <a:ext uri="{63B3BB69-23CF-44E3-9099-C40C66FF867C}">
                    <a14:compatExt spid="_x0000_s16416852"/>
                  </a:ext>
                  <a:ext uri="{FF2B5EF4-FFF2-40B4-BE49-F238E27FC236}">
                    <a16:creationId xmlns:a16="http://schemas.microsoft.com/office/drawing/2014/main" id="{00000000-0008-0000-0300-00005480FA00}"/>
                  </a:ext>
                </a:extLst>
              </xdr:cNvPr>
              <xdr:cNvSpPr/>
            </xdr:nvSpPr>
            <xdr:spPr bwMode="auto">
              <a:xfrm>
                <a:off x="1957829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6</a:t>
                </a:r>
              </a:p>
            </xdr:txBody>
          </xdr:sp>
          <xdr:sp macro="" textlink="">
            <xdr:nvSpPr>
              <xdr:cNvPr id="16416853" name="Button 85" hidden="1">
                <a:extLst>
                  <a:ext uri="{63B3BB69-23CF-44E3-9099-C40C66FF867C}">
                    <a14:compatExt spid="_x0000_s16416853"/>
                  </a:ext>
                  <a:ext uri="{FF2B5EF4-FFF2-40B4-BE49-F238E27FC236}">
                    <a16:creationId xmlns:a16="http://schemas.microsoft.com/office/drawing/2014/main" id="{00000000-0008-0000-0300-00005580FA00}"/>
                  </a:ext>
                </a:extLst>
              </xdr:cNvPr>
              <xdr:cNvSpPr/>
            </xdr:nvSpPr>
            <xdr:spPr bwMode="auto">
              <a:xfrm>
                <a:off x="2418494" y="25146000"/>
                <a:ext cx="29787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7</a:t>
                </a:r>
              </a:p>
            </xdr:txBody>
          </xdr:sp>
          <xdr:sp macro="" textlink="">
            <xdr:nvSpPr>
              <xdr:cNvPr id="16416854" name="Button 86" hidden="1">
                <a:extLst>
                  <a:ext uri="{63B3BB69-23CF-44E3-9099-C40C66FF867C}">
                    <a14:compatExt spid="_x0000_s16416854"/>
                  </a:ext>
                  <a:ext uri="{FF2B5EF4-FFF2-40B4-BE49-F238E27FC236}">
                    <a16:creationId xmlns:a16="http://schemas.microsoft.com/office/drawing/2014/main" id="{00000000-0008-0000-0300-00005680FA00}"/>
                  </a:ext>
                </a:extLst>
              </xdr:cNvPr>
              <xdr:cNvSpPr/>
            </xdr:nvSpPr>
            <xdr:spPr bwMode="auto">
              <a:xfrm>
                <a:off x="2944104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8</a:t>
                </a:r>
              </a:p>
            </xdr:txBody>
          </xdr:sp>
          <xdr:sp macro="" textlink="">
            <xdr:nvSpPr>
              <xdr:cNvPr id="16416855" name="Button 87" hidden="1">
                <a:extLst>
                  <a:ext uri="{63B3BB69-23CF-44E3-9099-C40C66FF867C}">
                    <a14:compatExt spid="_x0000_s16416855"/>
                  </a:ext>
                  <a:ext uri="{FF2B5EF4-FFF2-40B4-BE49-F238E27FC236}">
                    <a16:creationId xmlns:a16="http://schemas.microsoft.com/office/drawing/2014/main" id="{00000000-0008-0000-0300-00005780FA00}"/>
                  </a:ext>
                </a:extLst>
              </xdr:cNvPr>
              <xdr:cNvSpPr/>
            </xdr:nvSpPr>
            <xdr:spPr bwMode="auto">
              <a:xfrm>
                <a:off x="3448918" y="25146000"/>
                <a:ext cx="292677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9</a:t>
                </a:r>
              </a:p>
            </xdr:txBody>
          </xdr:sp>
          <xdr:sp macro="" textlink="">
            <xdr:nvSpPr>
              <xdr:cNvPr id="16416856" name="Button 88" hidden="1">
                <a:extLst>
                  <a:ext uri="{63B3BB69-23CF-44E3-9099-C40C66FF867C}">
                    <a14:compatExt spid="_x0000_s16416856"/>
                  </a:ext>
                  <a:ext uri="{FF2B5EF4-FFF2-40B4-BE49-F238E27FC236}">
                    <a16:creationId xmlns:a16="http://schemas.microsoft.com/office/drawing/2014/main" id="{00000000-0008-0000-0300-00005880FA00}"/>
                  </a:ext>
                </a:extLst>
              </xdr:cNvPr>
              <xdr:cNvSpPr/>
            </xdr:nvSpPr>
            <xdr:spPr bwMode="auto">
              <a:xfrm>
                <a:off x="3887935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10</a:t>
                </a:r>
              </a:p>
            </xdr:txBody>
          </xdr:sp>
          <xdr:sp macro="" textlink="">
            <xdr:nvSpPr>
              <xdr:cNvPr id="16416857" name="Button 89" hidden="1">
                <a:extLst>
                  <a:ext uri="{63B3BB69-23CF-44E3-9099-C40C66FF867C}">
                    <a14:compatExt spid="_x0000_s16416857"/>
                  </a:ext>
                  <a:ext uri="{FF2B5EF4-FFF2-40B4-BE49-F238E27FC236}">
                    <a16:creationId xmlns:a16="http://schemas.microsoft.com/office/drawing/2014/main" id="{00000000-0008-0000-0300-00005980FA00}"/>
                  </a:ext>
                </a:extLst>
              </xdr:cNvPr>
              <xdr:cNvSpPr/>
            </xdr:nvSpPr>
            <xdr:spPr bwMode="auto">
              <a:xfrm>
                <a:off x="4332150" y="25146000"/>
                <a:ext cx="300470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11</a:t>
                </a:r>
              </a:p>
            </xdr:txBody>
          </xdr:sp>
          <xdr:sp macro="" textlink="">
            <xdr:nvSpPr>
              <xdr:cNvPr id="16416858" name="Button 90" hidden="1">
                <a:extLst>
                  <a:ext uri="{63B3BB69-23CF-44E3-9099-C40C66FF867C}">
                    <a14:compatExt spid="_x0000_s16416858"/>
                  </a:ext>
                  <a:ext uri="{FF2B5EF4-FFF2-40B4-BE49-F238E27FC236}">
                    <a16:creationId xmlns:a16="http://schemas.microsoft.com/office/drawing/2014/main" id="{00000000-0008-0000-0300-00005A80FA00}"/>
                  </a:ext>
                </a:extLst>
              </xdr:cNvPr>
              <xdr:cNvSpPr/>
            </xdr:nvSpPr>
            <xdr:spPr bwMode="auto">
              <a:xfrm>
                <a:off x="4773767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12</a:t>
                </a:r>
              </a:p>
            </xdr:txBody>
          </xdr:sp>
        </xdr:grp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26</xdr:row>
          <xdr:rowOff>0</xdr:rowOff>
        </xdr:from>
        <xdr:to>
          <xdr:col>21</xdr:col>
          <xdr:colOff>190500</xdr:colOff>
          <xdr:row>26</xdr:row>
          <xdr:rowOff>190500</xdr:rowOff>
        </xdr:to>
        <xdr:sp macro="" textlink="">
          <xdr:nvSpPr>
            <xdr:cNvPr id="16416859" name="Button 91" hidden="1">
              <a:extLst>
                <a:ext uri="{63B3BB69-23CF-44E3-9099-C40C66FF867C}">
                  <a14:compatExt spid="_x0000_s16416859"/>
                </a:ext>
                <a:ext uri="{FF2B5EF4-FFF2-40B4-BE49-F238E27FC236}">
                  <a16:creationId xmlns:a16="http://schemas.microsoft.com/office/drawing/2014/main" id="{00000000-0008-0000-0300-00005B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104775</xdr:colOff>
          <xdr:row>51</xdr:row>
          <xdr:rowOff>0</xdr:rowOff>
        </xdr:from>
        <xdr:to>
          <xdr:col>21</xdr:col>
          <xdr:colOff>161925</xdr:colOff>
          <xdr:row>51</xdr:row>
          <xdr:rowOff>190500</xdr:rowOff>
        </xdr:to>
        <xdr:sp macro="" textlink="">
          <xdr:nvSpPr>
            <xdr:cNvPr id="16416860" name="Button 92" hidden="1">
              <a:extLst>
                <a:ext uri="{63B3BB69-23CF-44E3-9099-C40C66FF867C}">
                  <a14:compatExt spid="_x0000_s16416860"/>
                </a:ext>
                <a:ext uri="{FF2B5EF4-FFF2-40B4-BE49-F238E27FC236}">
                  <a16:creationId xmlns:a16="http://schemas.microsoft.com/office/drawing/2014/main" id="{00000000-0008-0000-0300-00005C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75</xdr:row>
          <xdr:rowOff>0</xdr:rowOff>
        </xdr:from>
        <xdr:to>
          <xdr:col>21</xdr:col>
          <xdr:colOff>190500</xdr:colOff>
          <xdr:row>75</xdr:row>
          <xdr:rowOff>190500</xdr:rowOff>
        </xdr:to>
        <xdr:sp macro="" textlink="">
          <xdr:nvSpPr>
            <xdr:cNvPr id="16416861" name="Button 93" hidden="1">
              <a:extLst>
                <a:ext uri="{63B3BB69-23CF-44E3-9099-C40C66FF867C}">
                  <a14:compatExt spid="_x0000_s16416861"/>
                </a:ext>
                <a:ext uri="{FF2B5EF4-FFF2-40B4-BE49-F238E27FC236}">
                  <a16:creationId xmlns:a16="http://schemas.microsoft.com/office/drawing/2014/main" id="{00000000-0008-0000-0300-00005D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100</xdr:row>
          <xdr:rowOff>0</xdr:rowOff>
        </xdr:from>
        <xdr:to>
          <xdr:col>21</xdr:col>
          <xdr:colOff>66675</xdr:colOff>
          <xdr:row>100</xdr:row>
          <xdr:rowOff>190500</xdr:rowOff>
        </xdr:to>
        <xdr:sp macro="" textlink="">
          <xdr:nvSpPr>
            <xdr:cNvPr id="16416862" name="Button 94" hidden="1">
              <a:extLst>
                <a:ext uri="{63B3BB69-23CF-44E3-9099-C40C66FF867C}">
                  <a14:compatExt spid="_x0000_s16416862"/>
                </a:ext>
                <a:ext uri="{FF2B5EF4-FFF2-40B4-BE49-F238E27FC236}">
                  <a16:creationId xmlns:a16="http://schemas.microsoft.com/office/drawing/2014/main" id="{00000000-0008-0000-0300-00005E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125</xdr:row>
          <xdr:rowOff>0</xdr:rowOff>
        </xdr:from>
        <xdr:to>
          <xdr:col>21</xdr:col>
          <xdr:colOff>190500</xdr:colOff>
          <xdr:row>126</xdr:row>
          <xdr:rowOff>0</xdr:rowOff>
        </xdr:to>
        <xdr:sp macro="" textlink="">
          <xdr:nvSpPr>
            <xdr:cNvPr id="16416863" name="Button 95" hidden="1">
              <a:extLst>
                <a:ext uri="{63B3BB69-23CF-44E3-9099-C40C66FF867C}">
                  <a14:compatExt spid="_x0000_s16416863"/>
                </a:ext>
                <a:ext uri="{FF2B5EF4-FFF2-40B4-BE49-F238E27FC236}">
                  <a16:creationId xmlns:a16="http://schemas.microsoft.com/office/drawing/2014/main" id="{00000000-0008-0000-0300-00005F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150</xdr:row>
          <xdr:rowOff>0</xdr:rowOff>
        </xdr:from>
        <xdr:to>
          <xdr:col>21</xdr:col>
          <xdr:colOff>190500</xdr:colOff>
          <xdr:row>151</xdr:row>
          <xdr:rowOff>0</xdr:rowOff>
        </xdr:to>
        <xdr:sp macro="" textlink="">
          <xdr:nvSpPr>
            <xdr:cNvPr id="16416864" name="Button 96" hidden="1">
              <a:extLst>
                <a:ext uri="{63B3BB69-23CF-44E3-9099-C40C66FF867C}">
                  <a14:compatExt spid="_x0000_s16416864"/>
                </a:ext>
                <a:ext uri="{FF2B5EF4-FFF2-40B4-BE49-F238E27FC236}">
                  <a16:creationId xmlns:a16="http://schemas.microsoft.com/office/drawing/2014/main" id="{00000000-0008-0000-0300-000060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175</xdr:row>
          <xdr:rowOff>0</xdr:rowOff>
        </xdr:from>
        <xdr:to>
          <xdr:col>21</xdr:col>
          <xdr:colOff>190500</xdr:colOff>
          <xdr:row>176</xdr:row>
          <xdr:rowOff>28575</xdr:rowOff>
        </xdr:to>
        <xdr:sp macro="" textlink="">
          <xdr:nvSpPr>
            <xdr:cNvPr id="16416865" name="Button 97" hidden="1">
              <a:extLst>
                <a:ext uri="{63B3BB69-23CF-44E3-9099-C40C66FF867C}">
                  <a14:compatExt spid="_x0000_s16416865"/>
                </a:ext>
                <a:ext uri="{FF2B5EF4-FFF2-40B4-BE49-F238E27FC236}">
                  <a16:creationId xmlns:a16="http://schemas.microsoft.com/office/drawing/2014/main" id="{00000000-0008-0000-0300-000061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200</xdr:row>
          <xdr:rowOff>0</xdr:rowOff>
        </xdr:from>
        <xdr:to>
          <xdr:col>21</xdr:col>
          <xdr:colOff>190500</xdr:colOff>
          <xdr:row>201</xdr:row>
          <xdr:rowOff>28575</xdr:rowOff>
        </xdr:to>
        <xdr:sp macro="" textlink="">
          <xdr:nvSpPr>
            <xdr:cNvPr id="16416866" name="Button 98" hidden="1">
              <a:extLst>
                <a:ext uri="{63B3BB69-23CF-44E3-9099-C40C66FF867C}">
                  <a14:compatExt spid="_x0000_s16416866"/>
                </a:ext>
                <a:ext uri="{FF2B5EF4-FFF2-40B4-BE49-F238E27FC236}">
                  <a16:creationId xmlns:a16="http://schemas.microsoft.com/office/drawing/2014/main" id="{00000000-0008-0000-0300-000062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36</xdr:row>
          <xdr:rowOff>38100</xdr:rowOff>
        </xdr:from>
        <xdr:to>
          <xdr:col>1</xdr:col>
          <xdr:colOff>142875</xdr:colOff>
          <xdr:row>36</xdr:row>
          <xdr:rowOff>409575</xdr:rowOff>
        </xdr:to>
        <xdr:sp macro="" textlink="">
          <xdr:nvSpPr>
            <xdr:cNvPr id="16416867" name="Button 99" hidden="1">
              <a:extLst>
                <a:ext uri="{63B3BB69-23CF-44E3-9099-C40C66FF867C}">
                  <a14:compatExt spid="_x0000_s16416867"/>
                </a:ext>
                <a:ext uri="{FF2B5EF4-FFF2-40B4-BE49-F238E27FC236}">
                  <a16:creationId xmlns:a16="http://schemas.microsoft.com/office/drawing/2014/main" id="{00000000-0008-0000-0300-000063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60</xdr:row>
          <xdr:rowOff>38100</xdr:rowOff>
        </xdr:from>
        <xdr:to>
          <xdr:col>1</xdr:col>
          <xdr:colOff>123825</xdr:colOff>
          <xdr:row>60</xdr:row>
          <xdr:rowOff>409575</xdr:rowOff>
        </xdr:to>
        <xdr:sp macro="" textlink="">
          <xdr:nvSpPr>
            <xdr:cNvPr id="16416868" name="Button 100" hidden="1">
              <a:extLst>
                <a:ext uri="{63B3BB69-23CF-44E3-9099-C40C66FF867C}">
                  <a14:compatExt spid="_x0000_s16416868"/>
                </a:ext>
                <a:ext uri="{FF2B5EF4-FFF2-40B4-BE49-F238E27FC236}">
                  <a16:creationId xmlns:a16="http://schemas.microsoft.com/office/drawing/2014/main" id="{00000000-0008-0000-0300-000064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60</xdr:row>
          <xdr:rowOff>38100</xdr:rowOff>
        </xdr:from>
        <xdr:to>
          <xdr:col>1</xdr:col>
          <xdr:colOff>142875</xdr:colOff>
          <xdr:row>60</xdr:row>
          <xdr:rowOff>409575</xdr:rowOff>
        </xdr:to>
        <xdr:sp macro="" textlink="">
          <xdr:nvSpPr>
            <xdr:cNvPr id="16416869" name="Button 101" hidden="1">
              <a:extLst>
                <a:ext uri="{63B3BB69-23CF-44E3-9099-C40C66FF867C}">
                  <a14:compatExt spid="_x0000_s16416869"/>
                </a:ext>
                <a:ext uri="{FF2B5EF4-FFF2-40B4-BE49-F238E27FC236}">
                  <a16:creationId xmlns:a16="http://schemas.microsoft.com/office/drawing/2014/main" id="{00000000-0008-0000-0300-000065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85</xdr:row>
          <xdr:rowOff>38100</xdr:rowOff>
        </xdr:from>
        <xdr:to>
          <xdr:col>1</xdr:col>
          <xdr:colOff>152400</xdr:colOff>
          <xdr:row>85</xdr:row>
          <xdr:rowOff>409575</xdr:rowOff>
        </xdr:to>
        <xdr:sp macro="" textlink="">
          <xdr:nvSpPr>
            <xdr:cNvPr id="16416870" name="Button 102" hidden="1">
              <a:extLst>
                <a:ext uri="{63B3BB69-23CF-44E3-9099-C40C66FF867C}">
                  <a14:compatExt spid="_x0000_s16416870"/>
                </a:ext>
                <a:ext uri="{FF2B5EF4-FFF2-40B4-BE49-F238E27FC236}">
                  <a16:creationId xmlns:a16="http://schemas.microsoft.com/office/drawing/2014/main" id="{00000000-0008-0000-0300-000066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85</xdr:row>
          <xdr:rowOff>38100</xdr:rowOff>
        </xdr:from>
        <xdr:to>
          <xdr:col>1</xdr:col>
          <xdr:colOff>123825</xdr:colOff>
          <xdr:row>85</xdr:row>
          <xdr:rowOff>409575</xdr:rowOff>
        </xdr:to>
        <xdr:sp macro="" textlink="">
          <xdr:nvSpPr>
            <xdr:cNvPr id="16416871" name="Button 103" hidden="1">
              <a:extLst>
                <a:ext uri="{63B3BB69-23CF-44E3-9099-C40C66FF867C}">
                  <a14:compatExt spid="_x0000_s16416871"/>
                </a:ext>
                <a:ext uri="{FF2B5EF4-FFF2-40B4-BE49-F238E27FC236}">
                  <a16:creationId xmlns:a16="http://schemas.microsoft.com/office/drawing/2014/main" id="{00000000-0008-0000-0300-000067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85</xdr:row>
          <xdr:rowOff>38100</xdr:rowOff>
        </xdr:from>
        <xdr:to>
          <xdr:col>1</xdr:col>
          <xdr:colOff>142875</xdr:colOff>
          <xdr:row>85</xdr:row>
          <xdr:rowOff>409575</xdr:rowOff>
        </xdr:to>
        <xdr:sp macro="" textlink="">
          <xdr:nvSpPr>
            <xdr:cNvPr id="16416872" name="Button 104" hidden="1">
              <a:extLst>
                <a:ext uri="{63B3BB69-23CF-44E3-9099-C40C66FF867C}">
                  <a14:compatExt spid="_x0000_s16416872"/>
                </a:ext>
                <a:ext uri="{FF2B5EF4-FFF2-40B4-BE49-F238E27FC236}">
                  <a16:creationId xmlns:a16="http://schemas.microsoft.com/office/drawing/2014/main" id="{00000000-0008-0000-0300-000068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110</xdr:row>
          <xdr:rowOff>38100</xdr:rowOff>
        </xdr:from>
        <xdr:to>
          <xdr:col>1</xdr:col>
          <xdr:colOff>152400</xdr:colOff>
          <xdr:row>110</xdr:row>
          <xdr:rowOff>409575</xdr:rowOff>
        </xdr:to>
        <xdr:sp macro="" textlink="">
          <xdr:nvSpPr>
            <xdr:cNvPr id="16416873" name="Button 105" hidden="1">
              <a:extLst>
                <a:ext uri="{63B3BB69-23CF-44E3-9099-C40C66FF867C}">
                  <a14:compatExt spid="_x0000_s16416873"/>
                </a:ext>
                <a:ext uri="{FF2B5EF4-FFF2-40B4-BE49-F238E27FC236}">
                  <a16:creationId xmlns:a16="http://schemas.microsoft.com/office/drawing/2014/main" id="{00000000-0008-0000-0300-000069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110</xdr:row>
          <xdr:rowOff>38100</xdr:rowOff>
        </xdr:from>
        <xdr:to>
          <xdr:col>1</xdr:col>
          <xdr:colOff>152400</xdr:colOff>
          <xdr:row>110</xdr:row>
          <xdr:rowOff>409575</xdr:rowOff>
        </xdr:to>
        <xdr:sp macro="" textlink="">
          <xdr:nvSpPr>
            <xdr:cNvPr id="16416874" name="Button 106" hidden="1">
              <a:extLst>
                <a:ext uri="{63B3BB69-23CF-44E3-9099-C40C66FF867C}">
                  <a14:compatExt spid="_x0000_s16416874"/>
                </a:ext>
                <a:ext uri="{FF2B5EF4-FFF2-40B4-BE49-F238E27FC236}">
                  <a16:creationId xmlns:a16="http://schemas.microsoft.com/office/drawing/2014/main" id="{00000000-0008-0000-0300-00006A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110</xdr:row>
          <xdr:rowOff>38100</xdr:rowOff>
        </xdr:from>
        <xdr:to>
          <xdr:col>1</xdr:col>
          <xdr:colOff>123825</xdr:colOff>
          <xdr:row>110</xdr:row>
          <xdr:rowOff>409575</xdr:rowOff>
        </xdr:to>
        <xdr:sp macro="" textlink="">
          <xdr:nvSpPr>
            <xdr:cNvPr id="16416875" name="Button 107" hidden="1">
              <a:extLst>
                <a:ext uri="{63B3BB69-23CF-44E3-9099-C40C66FF867C}">
                  <a14:compatExt spid="_x0000_s16416875"/>
                </a:ext>
                <a:ext uri="{FF2B5EF4-FFF2-40B4-BE49-F238E27FC236}">
                  <a16:creationId xmlns:a16="http://schemas.microsoft.com/office/drawing/2014/main" id="{00000000-0008-0000-0300-00006B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110</xdr:row>
          <xdr:rowOff>38100</xdr:rowOff>
        </xdr:from>
        <xdr:to>
          <xdr:col>1</xdr:col>
          <xdr:colOff>142875</xdr:colOff>
          <xdr:row>110</xdr:row>
          <xdr:rowOff>409575</xdr:rowOff>
        </xdr:to>
        <xdr:sp macro="" textlink="">
          <xdr:nvSpPr>
            <xdr:cNvPr id="16416876" name="Button 108" hidden="1">
              <a:extLst>
                <a:ext uri="{63B3BB69-23CF-44E3-9099-C40C66FF867C}">
                  <a14:compatExt spid="_x0000_s16416876"/>
                </a:ext>
                <a:ext uri="{FF2B5EF4-FFF2-40B4-BE49-F238E27FC236}">
                  <a16:creationId xmlns:a16="http://schemas.microsoft.com/office/drawing/2014/main" id="{00000000-0008-0000-0300-00006C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135</xdr:row>
          <xdr:rowOff>38100</xdr:rowOff>
        </xdr:from>
        <xdr:to>
          <xdr:col>1</xdr:col>
          <xdr:colOff>152400</xdr:colOff>
          <xdr:row>135</xdr:row>
          <xdr:rowOff>409575</xdr:rowOff>
        </xdr:to>
        <xdr:sp macro="" textlink="">
          <xdr:nvSpPr>
            <xdr:cNvPr id="16416877" name="Button 109" hidden="1">
              <a:extLst>
                <a:ext uri="{63B3BB69-23CF-44E3-9099-C40C66FF867C}">
                  <a14:compatExt spid="_x0000_s16416877"/>
                </a:ext>
                <a:ext uri="{FF2B5EF4-FFF2-40B4-BE49-F238E27FC236}">
                  <a16:creationId xmlns:a16="http://schemas.microsoft.com/office/drawing/2014/main" id="{00000000-0008-0000-0300-00006D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135</xdr:row>
          <xdr:rowOff>38100</xdr:rowOff>
        </xdr:from>
        <xdr:to>
          <xdr:col>1</xdr:col>
          <xdr:colOff>152400</xdr:colOff>
          <xdr:row>135</xdr:row>
          <xdr:rowOff>409575</xdr:rowOff>
        </xdr:to>
        <xdr:sp macro="" textlink="">
          <xdr:nvSpPr>
            <xdr:cNvPr id="16416878" name="Button 110" hidden="1">
              <a:extLst>
                <a:ext uri="{63B3BB69-23CF-44E3-9099-C40C66FF867C}">
                  <a14:compatExt spid="_x0000_s16416878"/>
                </a:ext>
                <a:ext uri="{FF2B5EF4-FFF2-40B4-BE49-F238E27FC236}">
                  <a16:creationId xmlns:a16="http://schemas.microsoft.com/office/drawing/2014/main" id="{00000000-0008-0000-0300-00006E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135</xdr:row>
          <xdr:rowOff>38100</xdr:rowOff>
        </xdr:from>
        <xdr:to>
          <xdr:col>1</xdr:col>
          <xdr:colOff>152400</xdr:colOff>
          <xdr:row>135</xdr:row>
          <xdr:rowOff>409575</xdr:rowOff>
        </xdr:to>
        <xdr:sp macro="" textlink="">
          <xdr:nvSpPr>
            <xdr:cNvPr id="16416879" name="Button 111" hidden="1">
              <a:extLst>
                <a:ext uri="{63B3BB69-23CF-44E3-9099-C40C66FF867C}">
                  <a14:compatExt spid="_x0000_s16416879"/>
                </a:ext>
                <a:ext uri="{FF2B5EF4-FFF2-40B4-BE49-F238E27FC236}">
                  <a16:creationId xmlns:a16="http://schemas.microsoft.com/office/drawing/2014/main" id="{00000000-0008-0000-0300-00006F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135</xdr:row>
          <xdr:rowOff>38100</xdr:rowOff>
        </xdr:from>
        <xdr:to>
          <xdr:col>1</xdr:col>
          <xdr:colOff>123825</xdr:colOff>
          <xdr:row>135</xdr:row>
          <xdr:rowOff>409575</xdr:rowOff>
        </xdr:to>
        <xdr:sp macro="" textlink="">
          <xdr:nvSpPr>
            <xdr:cNvPr id="16416880" name="Button 112" hidden="1">
              <a:extLst>
                <a:ext uri="{63B3BB69-23CF-44E3-9099-C40C66FF867C}">
                  <a14:compatExt spid="_x0000_s16416880"/>
                </a:ext>
                <a:ext uri="{FF2B5EF4-FFF2-40B4-BE49-F238E27FC236}">
                  <a16:creationId xmlns:a16="http://schemas.microsoft.com/office/drawing/2014/main" id="{00000000-0008-0000-0300-000070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135</xdr:row>
          <xdr:rowOff>38100</xdr:rowOff>
        </xdr:from>
        <xdr:to>
          <xdr:col>1</xdr:col>
          <xdr:colOff>142875</xdr:colOff>
          <xdr:row>135</xdr:row>
          <xdr:rowOff>409575</xdr:rowOff>
        </xdr:to>
        <xdr:sp macro="" textlink="">
          <xdr:nvSpPr>
            <xdr:cNvPr id="16416881" name="Button 113" hidden="1">
              <a:extLst>
                <a:ext uri="{63B3BB69-23CF-44E3-9099-C40C66FF867C}">
                  <a14:compatExt spid="_x0000_s16416881"/>
                </a:ext>
                <a:ext uri="{FF2B5EF4-FFF2-40B4-BE49-F238E27FC236}">
                  <a16:creationId xmlns:a16="http://schemas.microsoft.com/office/drawing/2014/main" id="{00000000-0008-0000-0300-000071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160</xdr:row>
          <xdr:rowOff>66675</xdr:rowOff>
        </xdr:from>
        <xdr:to>
          <xdr:col>1</xdr:col>
          <xdr:colOff>133350</xdr:colOff>
          <xdr:row>160</xdr:row>
          <xdr:rowOff>428625</xdr:rowOff>
        </xdr:to>
        <xdr:sp macro="" textlink="">
          <xdr:nvSpPr>
            <xdr:cNvPr id="16416882" name="Button 114" hidden="1">
              <a:extLst>
                <a:ext uri="{63B3BB69-23CF-44E3-9099-C40C66FF867C}">
                  <a14:compatExt spid="_x0000_s16416882"/>
                </a:ext>
                <a:ext uri="{FF2B5EF4-FFF2-40B4-BE49-F238E27FC236}">
                  <a16:creationId xmlns:a16="http://schemas.microsoft.com/office/drawing/2014/main" id="{00000000-0008-0000-0300-000072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160</xdr:row>
          <xdr:rowOff>38100</xdr:rowOff>
        </xdr:from>
        <xdr:to>
          <xdr:col>1</xdr:col>
          <xdr:colOff>152400</xdr:colOff>
          <xdr:row>160</xdr:row>
          <xdr:rowOff>409575</xdr:rowOff>
        </xdr:to>
        <xdr:sp macro="" textlink="">
          <xdr:nvSpPr>
            <xdr:cNvPr id="16416883" name="Button 115" hidden="1">
              <a:extLst>
                <a:ext uri="{63B3BB69-23CF-44E3-9099-C40C66FF867C}">
                  <a14:compatExt spid="_x0000_s16416883"/>
                </a:ext>
                <a:ext uri="{FF2B5EF4-FFF2-40B4-BE49-F238E27FC236}">
                  <a16:creationId xmlns:a16="http://schemas.microsoft.com/office/drawing/2014/main" id="{00000000-0008-0000-0300-000073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160</xdr:row>
          <xdr:rowOff>38100</xdr:rowOff>
        </xdr:from>
        <xdr:to>
          <xdr:col>1</xdr:col>
          <xdr:colOff>152400</xdr:colOff>
          <xdr:row>160</xdr:row>
          <xdr:rowOff>409575</xdr:rowOff>
        </xdr:to>
        <xdr:sp macro="" textlink="">
          <xdr:nvSpPr>
            <xdr:cNvPr id="16416884" name="Button 116" hidden="1">
              <a:extLst>
                <a:ext uri="{63B3BB69-23CF-44E3-9099-C40C66FF867C}">
                  <a14:compatExt spid="_x0000_s16416884"/>
                </a:ext>
                <a:ext uri="{FF2B5EF4-FFF2-40B4-BE49-F238E27FC236}">
                  <a16:creationId xmlns:a16="http://schemas.microsoft.com/office/drawing/2014/main" id="{00000000-0008-0000-0300-000074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160</xdr:row>
          <xdr:rowOff>38100</xdr:rowOff>
        </xdr:from>
        <xdr:to>
          <xdr:col>1</xdr:col>
          <xdr:colOff>152400</xdr:colOff>
          <xdr:row>160</xdr:row>
          <xdr:rowOff>409575</xdr:rowOff>
        </xdr:to>
        <xdr:sp macro="" textlink="">
          <xdr:nvSpPr>
            <xdr:cNvPr id="16416885" name="Button 117" hidden="1">
              <a:extLst>
                <a:ext uri="{63B3BB69-23CF-44E3-9099-C40C66FF867C}">
                  <a14:compatExt spid="_x0000_s16416885"/>
                </a:ext>
                <a:ext uri="{FF2B5EF4-FFF2-40B4-BE49-F238E27FC236}">
                  <a16:creationId xmlns:a16="http://schemas.microsoft.com/office/drawing/2014/main" id="{00000000-0008-0000-0300-000075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160</xdr:row>
          <xdr:rowOff>38100</xdr:rowOff>
        </xdr:from>
        <xdr:to>
          <xdr:col>1</xdr:col>
          <xdr:colOff>123825</xdr:colOff>
          <xdr:row>160</xdr:row>
          <xdr:rowOff>409575</xdr:rowOff>
        </xdr:to>
        <xdr:sp macro="" textlink="">
          <xdr:nvSpPr>
            <xdr:cNvPr id="16416886" name="Button 118" hidden="1">
              <a:extLst>
                <a:ext uri="{63B3BB69-23CF-44E3-9099-C40C66FF867C}">
                  <a14:compatExt spid="_x0000_s16416886"/>
                </a:ext>
                <a:ext uri="{FF2B5EF4-FFF2-40B4-BE49-F238E27FC236}">
                  <a16:creationId xmlns:a16="http://schemas.microsoft.com/office/drawing/2014/main" id="{00000000-0008-0000-0300-000076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160</xdr:row>
          <xdr:rowOff>38100</xdr:rowOff>
        </xdr:from>
        <xdr:to>
          <xdr:col>1</xdr:col>
          <xdr:colOff>142875</xdr:colOff>
          <xdr:row>160</xdr:row>
          <xdr:rowOff>409575</xdr:rowOff>
        </xdr:to>
        <xdr:sp macro="" textlink="">
          <xdr:nvSpPr>
            <xdr:cNvPr id="16416887" name="Button 119" hidden="1">
              <a:extLst>
                <a:ext uri="{63B3BB69-23CF-44E3-9099-C40C66FF867C}">
                  <a14:compatExt spid="_x0000_s16416887"/>
                </a:ext>
                <a:ext uri="{FF2B5EF4-FFF2-40B4-BE49-F238E27FC236}">
                  <a16:creationId xmlns:a16="http://schemas.microsoft.com/office/drawing/2014/main" id="{00000000-0008-0000-0300-000077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185</xdr:row>
          <xdr:rowOff>38100</xdr:rowOff>
        </xdr:from>
        <xdr:to>
          <xdr:col>1</xdr:col>
          <xdr:colOff>171450</xdr:colOff>
          <xdr:row>185</xdr:row>
          <xdr:rowOff>400050</xdr:rowOff>
        </xdr:to>
        <xdr:sp macro="" textlink="">
          <xdr:nvSpPr>
            <xdr:cNvPr id="16416888" name="Button 120" hidden="1">
              <a:extLst>
                <a:ext uri="{63B3BB69-23CF-44E3-9099-C40C66FF867C}">
                  <a14:compatExt spid="_x0000_s16416888"/>
                </a:ext>
                <a:ext uri="{FF2B5EF4-FFF2-40B4-BE49-F238E27FC236}">
                  <a16:creationId xmlns:a16="http://schemas.microsoft.com/office/drawing/2014/main" id="{00000000-0008-0000-0300-000078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185</xdr:row>
          <xdr:rowOff>66675</xdr:rowOff>
        </xdr:from>
        <xdr:to>
          <xdr:col>1</xdr:col>
          <xdr:colOff>133350</xdr:colOff>
          <xdr:row>185</xdr:row>
          <xdr:rowOff>428625</xdr:rowOff>
        </xdr:to>
        <xdr:sp macro="" textlink="">
          <xdr:nvSpPr>
            <xdr:cNvPr id="16416889" name="Button 121" hidden="1">
              <a:extLst>
                <a:ext uri="{63B3BB69-23CF-44E3-9099-C40C66FF867C}">
                  <a14:compatExt spid="_x0000_s16416889"/>
                </a:ext>
                <a:ext uri="{FF2B5EF4-FFF2-40B4-BE49-F238E27FC236}">
                  <a16:creationId xmlns:a16="http://schemas.microsoft.com/office/drawing/2014/main" id="{00000000-0008-0000-0300-000079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185</xdr:row>
          <xdr:rowOff>38100</xdr:rowOff>
        </xdr:from>
        <xdr:to>
          <xdr:col>1</xdr:col>
          <xdr:colOff>152400</xdr:colOff>
          <xdr:row>185</xdr:row>
          <xdr:rowOff>409575</xdr:rowOff>
        </xdr:to>
        <xdr:sp macro="" textlink="">
          <xdr:nvSpPr>
            <xdr:cNvPr id="16416890" name="Button 122" hidden="1">
              <a:extLst>
                <a:ext uri="{63B3BB69-23CF-44E3-9099-C40C66FF867C}">
                  <a14:compatExt spid="_x0000_s16416890"/>
                </a:ext>
                <a:ext uri="{FF2B5EF4-FFF2-40B4-BE49-F238E27FC236}">
                  <a16:creationId xmlns:a16="http://schemas.microsoft.com/office/drawing/2014/main" id="{00000000-0008-0000-0300-00007A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185</xdr:row>
          <xdr:rowOff>38100</xdr:rowOff>
        </xdr:from>
        <xdr:to>
          <xdr:col>1</xdr:col>
          <xdr:colOff>152400</xdr:colOff>
          <xdr:row>185</xdr:row>
          <xdr:rowOff>409575</xdr:rowOff>
        </xdr:to>
        <xdr:sp macro="" textlink="">
          <xdr:nvSpPr>
            <xdr:cNvPr id="16416891" name="Button 123" hidden="1">
              <a:extLst>
                <a:ext uri="{63B3BB69-23CF-44E3-9099-C40C66FF867C}">
                  <a14:compatExt spid="_x0000_s16416891"/>
                </a:ext>
                <a:ext uri="{FF2B5EF4-FFF2-40B4-BE49-F238E27FC236}">
                  <a16:creationId xmlns:a16="http://schemas.microsoft.com/office/drawing/2014/main" id="{00000000-0008-0000-0300-00007B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185</xdr:row>
          <xdr:rowOff>38100</xdr:rowOff>
        </xdr:from>
        <xdr:to>
          <xdr:col>1</xdr:col>
          <xdr:colOff>152400</xdr:colOff>
          <xdr:row>185</xdr:row>
          <xdr:rowOff>409575</xdr:rowOff>
        </xdr:to>
        <xdr:sp macro="" textlink="">
          <xdr:nvSpPr>
            <xdr:cNvPr id="16416892" name="Button 124" hidden="1">
              <a:extLst>
                <a:ext uri="{63B3BB69-23CF-44E3-9099-C40C66FF867C}">
                  <a14:compatExt spid="_x0000_s16416892"/>
                </a:ext>
                <a:ext uri="{FF2B5EF4-FFF2-40B4-BE49-F238E27FC236}">
                  <a16:creationId xmlns:a16="http://schemas.microsoft.com/office/drawing/2014/main" id="{00000000-0008-0000-0300-00007C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185</xdr:row>
          <xdr:rowOff>38100</xdr:rowOff>
        </xdr:from>
        <xdr:to>
          <xdr:col>1</xdr:col>
          <xdr:colOff>123825</xdr:colOff>
          <xdr:row>185</xdr:row>
          <xdr:rowOff>409575</xdr:rowOff>
        </xdr:to>
        <xdr:sp macro="" textlink="">
          <xdr:nvSpPr>
            <xdr:cNvPr id="16416893" name="Button 125" hidden="1">
              <a:extLst>
                <a:ext uri="{63B3BB69-23CF-44E3-9099-C40C66FF867C}">
                  <a14:compatExt spid="_x0000_s16416893"/>
                </a:ext>
                <a:ext uri="{FF2B5EF4-FFF2-40B4-BE49-F238E27FC236}">
                  <a16:creationId xmlns:a16="http://schemas.microsoft.com/office/drawing/2014/main" id="{00000000-0008-0000-0300-00007D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185</xdr:row>
          <xdr:rowOff>38100</xdr:rowOff>
        </xdr:from>
        <xdr:to>
          <xdr:col>1</xdr:col>
          <xdr:colOff>142875</xdr:colOff>
          <xdr:row>185</xdr:row>
          <xdr:rowOff>409575</xdr:rowOff>
        </xdr:to>
        <xdr:sp macro="" textlink="">
          <xdr:nvSpPr>
            <xdr:cNvPr id="16416894" name="Button 126" hidden="1">
              <a:extLst>
                <a:ext uri="{63B3BB69-23CF-44E3-9099-C40C66FF867C}">
                  <a14:compatExt spid="_x0000_s16416894"/>
                </a:ext>
                <a:ext uri="{FF2B5EF4-FFF2-40B4-BE49-F238E27FC236}">
                  <a16:creationId xmlns:a16="http://schemas.microsoft.com/office/drawing/2014/main" id="{00000000-0008-0000-0300-00007E8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59</xdr:col>
      <xdr:colOff>457200</xdr:colOff>
      <xdr:row>5</xdr:row>
      <xdr:rowOff>127080</xdr:rowOff>
    </xdr:from>
    <xdr:ext cx="1874280" cy="2897760"/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1211520" y="1704420"/>
          <a:ext cx="1874280" cy="2897760"/>
        </a:xfrm>
        <a:prstGeom prst="rect">
          <a:avLst/>
        </a:prstGeom>
        <a:solidFill>
          <a:schemeClr val="lt1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nl-NL" sz="1600" b="0" strike="noStrike" spc="-1">
              <a:solidFill>
                <a:srgbClr val="000000"/>
              </a:solidFill>
              <a:latin typeface="Calibri"/>
            </a:rPr>
            <a:t>let op:</a:t>
          </a:r>
          <a:endParaRPr lang="nl-NL" sz="1600" b="0" strike="noStrike" spc="-1">
            <a:latin typeface="Times New Roman"/>
          </a:endParaRPr>
        </a:p>
        <a:p>
          <a:r>
            <a:rPr lang="nl-NL" sz="1600" b="0" strike="noStrike" spc="-1">
              <a:solidFill>
                <a:srgbClr val="000000"/>
              </a:solidFill>
              <a:latin typeface="Calibri"/>
            </a:rPr>
            <a:t>Bij elektrisch schermen om 10 puntenhet aantal GT delen door 2 in de formule (AX2 gedeeld door 2)</a:t>
          </a:r>
          <a:endParaRPr lang="nl-NL" sz="1600" b="0" strike="noStrike" spc="-1">
            <a:latin typeface="Times New Roman"/>
          </a:endParaRPr>
        </a:p>
        <a:p>
          <a:endParaRPr lang="nl-NL" sz="1600" b="0" strike="noStrike" spc="-1">
            <a:latin typeface="Times New Roman"/>
          </a:endParaRPr>
        </a:p>
        <a:p>
          <a:r>
            <a:rPr lang="nl-NL" sz="1600" b="0" strike="noStrike" spc="-1">
              <a:solidFill>
                <a:srgbClr val="000000"/>
              </a:solidFill>
              <a:latin typeface="Calibri"/>
            </a:rPr>
            <a:t>=SOM(AW2*10+AX2/2)/AV2*10</a:t>
          </a:r>
          <a:endParaRPr lang="nl-NL" sz="1600" b="0" strike="noStrike" spc="-1">
            <a:latin typeface="Times New Roman"/>
          </a:endParaRPr>
        </a:p>
      </xdr:txBody>
    </xdr:sp>
    <xdr:clientData/>
  </xdr:oneCellAnchor>
  <xdr:twoCellAnchor>
    <xdr:from>
      <xdr:col>4</xdr:col>
      <xdr:colOff>236220</xdr:colOff>
      <xdr:row>0</xdr:row>
      <xdr:rowOff>83820</xdr:rowOff>
    </xdr:from>
    <xdr:to>
      <xdr:col>4</xdr:col>
      <xdr:colOff>1424940</xdr:colOff>
      <xdr:row>0</xdr:row>
      <xdr:rowOff>434340</xdr:rowOff>
    </xdr:to>
    <xdr:sp macro="[3]!Sabel_naam_sortSG" textlink="">
      <xdr:nvSpPr>
        <xdr:cNvPr id="3" name="Stroomdiagram: Alternatief proces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 bwMode="auto">
        <a:xfrm>
          <a:off x="2209800" y="83820"/>
          <a:ext cx="1188720" cy="350520"/>
        </a:xfrm>
        <a:prstGeom prst="flowChartAlternateProcess">
          <a:avLst/>
        </a:prstGeom>
        <a:solidFill>
          <a:schemeClr val="bg2">
            <a:lumMod val="90000"/>
          </a:schemeClr>
        </a:solidFill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nl-NL" sz="1600"/>
            <a:t>sort naam</a:t>
          </a:r>
        </a:p>
      </xdr:txBody>
    </xdr:sp>
    <xdr:clientData/>
  </xdr:twoCellAnchor>
  <xdr:twoCellAnchor>
    <xdr:from>
      <xdr:col>5</xdr:col>
      <xdr:colOff>114300</xdr:colOff>
      <xdr:row>0</xdr:row>
      <xdr:rowOff>106680</xdr:rowOff>
    </xdr:from>
    <xdr:to>
      <xdr:col>6</xdr:col>
      <xdr:colOff>708660</xdr:colOff>
      <xdr:row>0</xdr:row>
      <xdr:rowOff>457200</xdr:rowOff>
    </xdr:to>
    <xdr:sp macro="[3]!Sorteren_loperSG" textlink="">
      <xdr:nvSpPr>
        <xdr:cNvPr id="4" name="Stroomdiagram: Alternatief proces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 bwMode="auto">
        <a:xfrm>
          <a:off x="3733800" y="106680"/>
          <a:ext cx="1188720" cy="350520"/>
        </a:xfrm>
        <a:prstGeom prst="flowChartAlternateProcess">
          <a:avLst/>
        </a:prstGeom>
        <a:solidFill>
          <a:schemeClr val="bg2">
            <a:lumMod val="90000"/>
          </a:schemeClr>
        </a:solidFill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nl-NL" sz="1600"/>
            <a:t>sort loper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394854</xdr:colOff>
      <xdr:row>0</xdr:row>
      <xdr:rowOff>124691</xdr:rowOff>
    </xdr:from>
    <xdr:to>
      <xdr:col>4</xdr:col>
      <xdr:colOff>1583574</xdr:colOff>
      <xdr:row>0</xdr:row>
      <xdr:rowOff>475211</xdr:rowOff>
    </xdr:to>
    <xdr:sp macro="[0]!Sort_naam_SK" textlink="">
      <xdr:nvSpPr>
        <xdr:cNvPr id="2" name="Stroomdiagram: Alternatief proce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 bwMode="auto">
        <a:xfrm>
          <a:off x="2833254" y="124691"/>
          <a:ext cx="213360" cy="45720"/>
        </a:xfrm>
        <a:prstGeom prst="flowChartAlternateProcess">
          <a:avLst/>
        </a:prstGeom>
        <a:solidFill>
          <a:schemeClr val="bg2">
            <a:lumMod val="90000"/>
          </a:schemeClr>
        </a:solidFill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nl-NL" sz="1600"/>
            <a:t>sort naam</a:t>
          </a:r>
        </a:p>
      </xdr:txBody>
    </xdr:sp>
    <xdr:clientData/>
  </xdr:twoCellAnchor>
  <xdr:twoCellAnchor>
    <xdr:from>
      <xdr:col>5</xdr:col>
      <xdr:colOff>34635</xdr:colOff>
      <xdr:row>0</xdr:row>
      <xdr:rowOff>138547</xdr:rowOff>
    </xdr:from>
    <xdr:to>
      <xdr:col>6</xdr:col>
      <xdr:colOff>648392</xdr:colOff>
      <xdr:row>0</xdr:row>
      <xdr:rowOff>489067</xdr:rowOff>
    </xdr:to>
    <xdr:sp macro="[0]!Sort_loperSK" textlink="">
      <xdr:nvSpPr>
        <xdr:cNvPr id="3" name="Stroomdiagram: Alternatief proces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3082635" y="138547"/>
          <a:ext cx="1185257" cy="30480"/>
        </a:xfrm>
        <a:prstGeom prst="flowChartAlternateProcess">
          <a:avLst/>
        </a:prstGeom>
        <a:solidFill>
          <a:schemeClr val="bg2">
            <a:lumMod val="90000"/>
          </a:schemeClr>
        </a:solidFill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nl-NL" sz="1600"/>
            <a:t>sort loper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11</xdr:row>
          <xdr:rowOff>47625</xdr:rowOff>
        </xdr:from>
        <xdr:to>
          <xdr:col>1</xdr:col>
          <xdr:colOff>180975</xdr:colOff>
          <xdr:row>11</xdr:row>
          <xdr:rowOff>514350</xdr:rowOff>
        </xdr:to>
        <xdr:sp macro="" textlink="">
          <xdr:nvSpPr>
            <xdr:cNvPr id="16415747" name="Button 3" hidden="1">
              <a:extLst>
                <a:ext uri="{63B3BB69-23CF-44E3-9099-C40C66FF867C}">
                  <a14:compatExt spid="_x0000_s16415747"/>
                </a:ext>
                <a:ext uri="{FF2B5EF4-FFF2-40B4-BE49-F238E27FC236}">
                  <a16:creationId xmlns:a16="http://schemas.microsoft.com/office/drawing/2014/main" id="{00000000-0008-0000-0600-000003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36</xdr:row>
          <xdr:rowOff>47625</xdr:rowOff>
        </xdr:from>
        <xdr:to>
          <xdr:col>1</xdr:col>
          <xdr:colOff>152400</xdr:colOff>
          <xdr:row>36</xdr:row>
          <xdr:rowOff>514350</xdr:rowOff>
        </xdr:to>
        <xdr:sp macro="" textlink="">
          <xdr:nvSpPr>
            <xdr:cNvPr id="16415748" name="Button 4" hidden="1">
              <a:extLst>
                <a:ext uri="{63B3BB69-23CF-44E3-9099-C40C66FF867C}">
                  <a14:compatExt spid="_x0000_s16415748"/>
                </a:ext>
                <a:ext uri="{FF2B5EF4-FFF2-40B4-BE49-F238E27FC236}">
                  <a16:creationId xmlns:a16="http://schemas.microsoft.com/office/drawing/2014/main" id="{00000000-0008-0000-0600-000004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60</xdr:row>
          <xdr:rowOff>47625</xdr:rowOff>
        </xdr:from>
        <xdr:to>
          <xdr:col>1</xdr:col>
          <xdr:colOff>190500</xdr:colOff>
          <xdr:row>60</xdr:row>
          <xdr:rowOff>514350</xdr:rowOff>
        </xdr:to>
        <xdr:sp macro="" textlink="">
          <xdr:nvSpPr>
            <xdr:cNvPr id="16415749" name="Button 5" hidden="1">
              <a:extLst>
                <a:ext uri="{63B3BB69-23CF-44E3-9099-C40C66FF867C}">
                  <a14:compatExt spid="_x0000_s16415749"/>
                </a:ext>
                <a:ext uri="{FF2B5EF4-FFF2-40B4-BE49-F238E27FC236}">
                  <a16:creationId xmlns:a16="http://schemas.microsoft.com/office/drawing/2014/main" id="{00000000-0008-0000-0600-000005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85</xdr:row>
          <xdr:rowOff>47625</xdr:rowOff>
        </xdr:from>
        <xdr:to>
          <xdr:col>1</xdr:col>
          <xdr:colOff>190500</xdr:colOff>
          <xdr:row>85</xdr:row>
          <xdr:rowOff>514350</xdr:rowOff>
        </xdr:to>
        <xdr:sp macro="" textlink="">
          <xdr:nvSpPr>
            <xdr:cNvPr id="16415750" name="Button 6" hidden="1">
              <a:extLst>
                <a:ext uri="{63B3BB69-23CF-44E3-9099-C40C66FF867C}">
                  <a14:compatExt spid="_x0000_s16415750"/>
                </a:ext>
                <a:ext uri="{FF2B5EF4-FFF2-40B4-BE49-F238E27FC236}">
                  <a16:creationId xmlns:a16="http://schemas.microsoft.com/office/drawing/2014/main" id="{00000000-0008-0000-0600-000006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110</xdr:row>
          <xdr:rowOff>47625</xdr:rowOff>
        </xdr:from>
        <xdr:to>
          <xdr:col>1</xdr:col>
          <xdr:colOff>190500</xdr:colOff>
          <xdr:row>110</xdr:row>
          <xdr:rowOff>514350</xdr:rowOff>
        </xdr:to>
        <xdr:sp macro="" textlink="">
          <xdr:nvSpPr>
            <xdr:cNvPr id="16415751" name="Button 7" hidden="1">
              <a:extLst>
                <a:ext uri="{63B3BB69-23CF-44E3-9099-C40C66FF867C}">
                  <a14:compatExt spid="_x0000_s16415751"/>
                </a:ext>
                <a:ext uri="{FF2B5EF4-FFF2-40B4-BE49-F238E27FC236}">
                  <a16:creationId xmlns:a16="http://schemas.microsoft.com/office/drawing/2014/main" id="{00000000-0008-0000-0600-000007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135</xdr:row>
          <xdr:rowOff>85725</xdr:rowOff>
        </xdr:from>
        <xdr:to>
          <xdr:col>1</xdr:col>
          <xdr:colOff>171450</xdr:colOff>
          <xdr:row>135</xdr:row>
          <xdr:rowOff>533400</xdr:rowOff>
        </xdr:to>
        <xdr:sp macro="" textlink="">
          <xdr:nvSpPr>
            <xdr:cNvPr id="16415752" name="Button 8" hidden="1">
              <a:extLst>
                <a:ext uri="{63B3BB69-23CF-44E3-9099-C40C66FF867C}">
                  <a14:compatExt spid="_x0000_s16415752"/>
                </a:ext>
                <a:ext uri="{FF2B5EF4-FFF2-40B4-BE49-F238E27FC236}">
                  <a16:creationId xmlns:a16="http://schemas.microsoft.com/office/drawing/2014/main" id="{00000000-0008-0000-0600-000008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160</xdr:row>
          <xdr:rowOff>47625</xdr:rowOff>
        </xdr:from>
        <xdr:to>
          <xdr:col>1</xdr:col>
          <xdr:colOff>219075</xdr:colOff>
          <xdr:row>160</xdr:row>
          <xdr:rowOff>504825</xdr:rowOff>
        </xdr:to>
        <xdr:sp macro="" textlink="">
          <xdr:nvSpPr>
            <xdr:cNvPr id="16415753" name="Button 9" hidden="1">
              <a:extLst>
                <a:ext uri="{63B3BB69-23CF-44E3-9099-C40C66FF867C}">
                  <a14:compatExt spid="_x0000_s16415753"/>
                </a:ext>
                <a:ext uri="{FF2B5EF4-FFF2-40B4-BE49-F238E27FC236}">
                  <a16:creationId xmlns:a16="http://schemas.microsoft.com/office/drawing/2014/main" id="{00000000-0008-0000-0600-000009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185</xdr:row>
          <xdr:rowOff>47625</xdr:rowOff>
        </xdr:from>
        <xdr:to>
          <xdr:col>1</xdr:col>
          <xdr:colOff>219075</xdr:colOff>
          <xdr:row>185</xdr:row>
          <xdr:rowOff>504825</xdr:rowOff>
        </xdr:to>
        <xdr:sp macro="" textlink="">
          <xdr:nvSpPr>
            <xdr:cNvPr id="16415754" name="Button 10" hidden="1">
              <a:extLst>
                <a:ext uri="{63B3BB69-23CF-44E3-9099-C40C66FF867C}">
                  <a14:compatExt spid="_x0000_s16415754"/>
                </a:ext>
                <a:ext uri="{FF2B5EF4-FFF2-40B4-BE49-F238E27FC236}">
                  <a16:creationId xmlns:a16="http://schemas.microsoft.com/office/drawing/2014/main" id="{00000000-0008-0000-0600-00000A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104775</xdr:colOff>
          <xdr:row>107</xdr:row>
          <xdr:rowOff>104775</xdr:rowOff>
        </xdr:from>
        <xdr:to>
          <xdr:col>6</xdr:col>
          <xdr:colOff>257175</xdr:colOff>
          <xdr:row>107</xdr:row>
          <xdr:rowOff>342900</xdr:rowOff>
        </xdr:to>
        <xdr:sp macro="" textlink="">
          <xdr:nvSpPr>
            <xdr:cNvPr id="16415755" name="Button 11" hidden="1">
              <a:extLst>
                <a:ext uri="{63B3BB69-23CF-44E3-9099-C40C66FF867C}">
                  <a14:compatExt spid="_x0000_s16415755"/>
                </a:ext>
                <a:ext uri="{FF2B5EF4-FFF2-40B4-BE49-F238E27FC236}">
                  <a16:creationId xmlns:a16="http://schemas.microsoft.com/office/drawing/2014/main" id="{00000000-0008-0000-0600-00000B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180975</xdr:colOff>
          <xdr:row>107</xdr:row>
          <xdr:rowOff>104775</xdr:rowOff>
        </xdr:from>
        <xdr:to>
          <xdr:col>8</xdr:col>
          <xdr:colOff>333375</xdr:colOff>
          <xdr:row>107</xdr:row>
          <xdr:rowOff>342900</xdr:rowOff>
        </xdr:to>
        <xdr:sp macro="" textlink="">
          <xdr:nvSpPr>
            <xdr:cNvPr id="16415756" name="Button 12" hidden="1">
              <a:extLst>
                <a:ext uri="{63B3BB69-23CF-44E3-9099-C40C66FF867C}">
                  <a14:compatExt spid="_x0000_s16415756"/>
                </a:ext>
                <a:ext uri="{FF2B5EF4-FFF2-40B4-BE49-F238E27FC236}">
                  <a16:creationId xmlns:a16="http://schemas.microsoft.com/office/drawing/2014/main" id="{00000000-0008-0000-0600-00000C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285750</xdr:colOff>
          <xdr:row>107</xdr:row>
          <xdr:rowOff>104775</xdr:rowOff>
        </xdr:from>
        <xdr:to>
          <xdr:col>11</xdr:col>
          <xdr:colOff>66675</xdr:colOff>
          <xdr:row>107</xdr:row>
          <xdr:rowOff>342900</xdr:rowOff>
        </xdr:to>
        <xdr:sp macro="" textlink="">
          <xdr:nvSpPr>
            <xdr:cNvPr id="16415757" name="Button 13" hidden="1">
              <a:extLst>
                <a:ext uri="{63B3BB69-23CF-44E3-9099-C40C66FF867C}">
                  <a14:compatExt spid="_x0000_s16415757"/>
                </a:ext>
                <a:ext uri="{FF2B5EF4-FFF2-40B4-BE49-F238E27FC236}">
                  <a16:creationId xmlns:a16="http://schemas.microsoft.com/office/drawing/2014/main" id="{00000000-0008-0000-0600-00000D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361950</xdr:colOff>
          <xdr:row>107</xdr:row>
          <xdr:rowOff>104775</xdr:rowOff>
        </xdr:from>
        <xdr:to>
          <xdr:col>13</xdr:col>
          <xdr:colOff>142875</xdr:colOff>
          <xdr:row>107</xdr:row>
          <xdr:rowOff>342900</xdr:rowOff>
        </xdr:to>
        <xdr:sp macro="" textlink="">
          <xdr:nvSpPr>
            <xdr:cNvPr id="16415758" name="Button 14" hidden="1">
              <a:extLst>
                <a:ext uri="{63B3BB69-23CF-44E3-9099-C40C66FF867C}">
                  <a14:compatExt spid="_x0000_s16415758"/>
                </a:ext>
                <a:ext uri="{FF2B5EF4-FFF2-40B4-BE49-F238E27FC236}">
                  <a16:creationId xmlns:a16="http://schemas.microsoft.com/office/drawing/2014/main" id="{00000000-0008-0000-0600-00000E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107</xdr:row>
          <xdr:rowOff>104775</xdr:rowOff>
        </xdr:from>
        <xdr:to>
          <xdr:col>15</xdr:col>
          <xdr:colOff>171450</xdr:colOff>
          <xdr:row>107</xdr:row>
          <xdr:rowOff>342900</xdr:rowOff>
        </xdr:to>
        <xdr:sp macro="" textlink="">
          <xdr:nvSpPr>
            <xdr:cNvPr id="16415759" name="Button 15" hidden="1">
              <a:extLst>
                <a:ext uri="{63B3BB69-23CF-44E3-9099-C40C66FF867C}">
                  <a14:compatExt spid="_x0000_s16415759"/>
                </a:ext>
                <a:ext uri="{FF2B5EF4-FFF2-40B4-BE49-F238E27FC236}">
                  <a16:creationId xmlns:a16="http://schemas.microsoft.com/office/drawing/2014/main" id="{00000000-0008-0000-0600-00000F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107</xdr:row>
          <xdr:rowOff>104775</xdr:rowOff>
        </xdr:from>
        <xdr:to>
          <xdr:col>17</xdr:col>
          <xdr:colOff>0</xdr:colOff>
          <xdr:row>107</xdr:row>
          <xdr:rowOff>342900</xdr:rowOff>
        </xdr:to>
        <xdr:sp macro="" textlink="">
          <xdr:nvSpPr>
            <xdr:cNvPr id="16415760" name="Button 16" hidden="1">
              <a:extLst>
                <a:ext uri="{63B3BB69-23CF-44E3-9099-C40C66FF867C}">
                  <a14:compatExt spid="_x0000_s16415760"/>
                </a:ext>
                <a:ext uri="{FF2B5EF4-FFF2-40B4-BE49-F238E27FC236}">
                  <a16:creationId xmlns:a16="http://schemas.microsoft.com/office/drawing/2014/main" id="{00000000-0008-0000-0600-000010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257175</xdr:colOff>
          <xdr:row>107</xdr:row>
          <xdr:rowOff>104775</xdr:rowOff>
        </xdr:from>
        <xdr:to>
          <xdr:col>18</xdr:col>
          <xdr:colOff>247650</xdr:colOff>
          <xdr:row>107</xdr:row>
          <xdr:rowOff>342900</xdr:rowOff>
        </xdr:to>
        <xdr:sp macro="" textlink="">
          <xdr:nvSpPr>
            <xdr:cNvPr id="16415761" name="Button 17" hidden="1">
              <a:extLst>
                <a:ext uri="{63B3BB69-23CF-44E3-9099-C40C66FF867C}">
                  <a14:compatExt spid="_x0000_s16415761"/>
                </a:ext>
                <a:ext uri="{FF2B5EF4-FFF2-40B4-BE49-F238E27FC236}">
                  <a16:creationId xmlns:a16="http://schemas.microsoft.com/office/drawing/2014/main" id="{00000000-0008-0000-0600-000011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514350</xdr:colOff>
          <xdr:row>107</xdr:row>
          <xdr:rowOff>104775</xdr:rowOff>
        </xdr:from>
        <xdr:to>
          <xdr:col>19</xdr:col>
          <xdr:colOff>514350</xdr:colOff>
          <xdr:row>107</xdr:row>
          <xdr:rowOff>342900</xdr:rowOff>
        </xdr:to>
        <xdr:sp macro="" textlink="">
          <xdr:nvSpPr>
            <xdr:cNvPr id="16415762" name="Button 18" hidden="1">
              <a:extLst>
                <a:ext uri="{63B3BB69-23CF-44E3-9099-C40C66FF867C}">
                  <a14:compatExt spid="_x0000_s16415762"/>
                </a:ext>
                <a:ext uri="{FF2B5EF4-FFF2-40B4-BE49-F238E27FC236}">
                  <a16:creationId xmlns:a16="http://schemas.microsoft.com/office/drawing/2014/main" id="{00000000-0008-0000-0600-000012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238125</xdr:colOff>
          <xdr:row>107</xdr:row>
          <xdr:rowOff>104775</xdr:rowOff>
        </xdr:from>
        <xdr:to>
          <xdr:col>21</xdr:col>
          <xdr:colOff>228600</xdr:colOff>
          <xdr:row>107</xdr:row>
          <xdr:rowOff>342900</xdr:rowOff>
        </xdr:to>
        <xdr:sp macro="" textlink="">
          <xdr:nvSpPr>
            <xdr:cNvPr id="16415763" name="Button 19" hidden="1">
              <a:extLst>
                <a:ext uri="{63B3BB69-23CF-44E3-9099-C40C66FF867C}">
                  <a14:compatExt spid="_x0000_s16415763"/>
                </a:ext>
                <a:ext uri="{FF2B5EF4-FFF2-40B4-BE49-F238E27FC236}">
                  <a16:creationId xmlns:a16="http://schemas.microsoft.com/office/drawing/2014/main" id="{00000000-0008-0000-0600-000013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34</xdr:row>
          <xdr:rowOff>95250</xdr:rowOff>
        </xdr:from>
        <xdr:to>
          <xdr:col>6</xdr:col>
          <xdr:colOff>152400</xdr:colOff>
          <xdr:row>35</xdr:row>
          <xdr:rowOff>57150</xdr:rowOff>
        </xdr:to>
        <xdr:sp macro="" textlink="">
          <xdr:nvSpPr>
            <xdr:cNvPr id="16415764" name="Button 20" hidden="1">
              <a:extLst>
                <a:ext uri="{63B3BB69-23CF-44E3-9099-C40C66FF867C}">
                  <a14:compatExt spid="_x0000_s16415764"/>
                </a:ext>
                <a:ext uri="{FF2B5EF4-FFF2-40B4-BE49-F238E27FC236}">
                  <a16:creationId xmlns:a16="http://schemas.microsoft.com/office/drawing/2014/main" id="{00000000-0008-0000-0600-000014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85725</xdr:colOff>
          <xdr:row>34</xdr:row>
          <xdr:rowOff>95250</xdr:rowOff>
        </xdr:from>
        <xdr:to>
          <xdr:col>8</xdr:col>
          <xdr:colOff>228600</xdr:colOff>
          <xdr:row>35</xdr:row>
          <xdr:rowOff>57150</xdr:rowOff>
        </xdr:to>
        <xdr:sp macro="" textlink="">
          <xdr:nvSpPr>
            <xdr:cNvPr id="16415765" name="Button 21" hidden="1">
              <a:extLst>
                <a:ext uri="{63B3BB69-23CF-44E3-9099-C40C66FF867C}">
                  <a14:compatExt spid="_x0000_s16415765"/>
                </a:ext>
                <a:ext uri="{FF2B5EF4-FFF2-40B4-BE49-F238E27FC236}">
                  <a16:creationId xmlns:a16="http://schemas.microsoft.com/office/drawing/2014/main" id="{00000000-0008-0000-0600-000015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180975</xdr:colOff>
          <xdr:row>34</xdr:row>
          <xdr:rowOff>95250</xdr:rowOff>
        </xdr:from>
        <xdr:to>
          <xdr:col>10</xdr:col>
          <xdr:colOff>333375</xdr:colOff>
          <xdr:row>35</xdr:row>
          <xdr:rowOff>57150</xdr:rowOff>
        </xdr:to>
        <xdr:sp macro="" textlink="">
          <xdr:nvSpPr>
            <xdr:cNvPr id="16415766" name="Button 22" hidden="1">
              <a:extLst>
                <a:ext uri="{63B3BB69-23CF-44E3-9099-C40C66FF867C}">
                  <a14:compatExt spid="_x0000_s16415766"/>
                </a:ext>
                <a:ext uri="{FF2B5EF4-FFF2-40B4-BE49-F238E27FC236}">
                  <a16:creationId xmlns:a16="http://schemas.microsoft.com/office/drawing/2014/main" id="{00000000-0008-0000-0600-000016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257175</xdr:colOff>
          <xdr:row>34</xdr:row>
          <xdr:rowOff>95250</xdr:rowOff>
        </xdr:from>
        <xdr:to>
          <xdr:col>13</xdr:col>
          <xdr:colOff>47625</xdr:colOff>
          <xdr:row>35</xdr:row>
          <xdr:rowOff>57150</xdr:rowOff>
        </xdr:to>
        <xdr:sp macro="" textlink="">
          <xdr:nvSpPr>
            <xdr:cNvPr id="16415767" name="Button 23" hidden="1">
              <a:extLst>
                <a:ext uri="{63B3BB69-23CF-44E3-9099-C40C66FF867C}">
                  <a14:compatExt spid="_x0000_s16415767"/>
                </a:ext>
                <a:ext uri="{FF2B5EF4-FFF2-40B4-BE49-F238E27FC236}">
                  <a16:creationId xmlns:a16="http://schemas.microsoft.com/office/drawing/2014/main" id="{00000000-0008-0000-0600-000017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76200</xdr:colOff>
          <xdr:row>34</xdr:row>
          <xdr:rowOff>95250</xdr:rowOff>
        </xdr:from>
        <xdr:to>
          <xdr:col>15</xdr:col>
          <xdr:colOff>66675</xdr:colOff>
          <xdr:row>35</xdr:row>
          <xdr:rowOff>57150</xdr:rowOff>
        </xdr:to>
        <xdr:sp macro="" textlink="">
          <xdr:nvSpPr>
            <xdr:cNvPr id="16415768" name="Button 24" hidden="1">
              <a:extLst>
                <a:ext uri="{63B3BB69-23CF-44E3-9099-C40C66FF867C}">
                  <a14:compatExt spid="_x0000_s16415768"/>
                </a:ext>
                <a:ext uri="{FF2B5EF4-FFF2-40B4-BE49-F238E27FC236}">
                  <a16:creationId xmlns:a16="http://schemas.microsoft.com/office/drawing/2014/main" id="{00000000-0008-0000-0600-000018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438150</xdr:colOff>
          <xdr:row>34</xdr:row>
          <xdr:rowOff>95250</xdr:rowOff>
        </xdr:from>
        <xdr:to>
          <xdr:col>16</xdr:col>
          <xdr:colOff>428625</xdr:colOff>
          <xdr:row>35</xdr:row>
          <xdr:rowOff>57150</xdr:rowOff>
        </xdr:to>
        <xdr:sp macro="" textlink="">
          <xdr:nvSpPr>
            <xdr:cNvPr id="16415769" name="Button 25" hidden="1">
              <a:extLst>
                <a:ext uri="{63B3BB69-23CF-44E3-9099-C40C66FF867C}">
                  <a14:compatExt spid="_x0000_s16415769"/>
                </a:ext>
                <a:ext uri="{FF2B5EF4-FFF2-40B4-BE49-F238E27FC236}">
                  <a16:creationId xmlns:a16="http://schemas.microsoft.com/office/drawing/2014/main" id="{00000000-0008-0000-0600-000019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161925</xdr:colOff>
          <xdr:row>34</xdr:row>
          <xdr:rowOff>95250</xdr:rowOff>
        </xdr:from>
        <xdr:to>
          <xdr:col>18</xdr:col>
          <xdr:colOff>152400</xdr:colOff>
          <xdr:row>35</xdr:row>
          <xdr:rowOff>57150</xdr:rowOff>
        </xdr:to>
        <xdr:sp macro="" textlink="">
          <xdr:nvSpPr>
            <xdr:cNvPr id="16415770" name="Button 26" hidden="1">
              <a:extLst>
                <a:ext uri="{63B3BB69-23CF-44E3-9099-C40C66FF867C}">
                  <a14:compatExt spid="_x0000_s16415770"/>
                </a:ext>
                <a:ext uri="{FF2B5EF4-FFF2-40B4-BE49-F238E27FC236}">
                  <a16:creationId xmlns:a16="http://schemas.microsoft.com/office/drawing/2014/main" id="{00000000-0008-0000-0600-00001A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419100</xdr:colOff>
          <xdr:row>34</xdr:row>
          <xdr:rowOff>95250</xdr:rowOff>
        </xdr:from>
        <xdr:to>
          <xdr:col>19</xdr:col>
          <xdr:colOff>419100</xdr:colOff>
          <xdr:row>35</xdr:row>
          <xdr:rowOff>57150</xdr:rowOff>
        </xdr:to>
        <xdr:sp macro="" textlink="">
          <xdr:nvSpPr>
            <xdr:cNvPr id="16415771" name="Button 27" hidden="1">
              <a:extLst>
                <a:ext uri="{63B3BB69-23CF-44E3-9099-C40C66FF867C}">
                  <a14:compatExt spid="_x0000_s16415771"/>
                </a:ext>
                <a:ext uri="{FF2B5EF4-FFF2-40B4-BE49-F238E27FC236}">
                  <a16:creationId xmlns:a16="http://schemas.microsoft.com/office/drawing/2014/main" id="{00000000-0008-0000-0600-00001B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133350</xdr:colOff>
          <xdr:row>34</xdr:row>
          <xdr:rowOff>95250</xdr:rowOff>
        </xdr:from>
        <xdr:to>
          <xdr:col>21</xdr:col>
          <xdr:colOff>133350</xdr:colOff>
          <xdr:row>35</xdr:row>
          <xdr:rowOff>57150</xdr:rowOff>
        </xdr:to>
        <xdr:sp macro="" textlink="">
          <xdr:nvSpPr>
            <xdr:cNvPr id="16415772" name="Button 28" hidden="1">
              <a:extLst>
                <a:ext uri="{63B3BB69-23CF-44E3-9099-C40C66FF867C}">
                  <a14:compatExt spid="_x0000_s16415772"/>
                </a:ext>
                <a:ext uri="{FF2B5EF4-FFF2-40B4-BE49-F238E27FC236}">
                  <a16:creationId xmlns:a16="http://schemas.microsoft.com/office/drawing/2014/main" id="{00000000-0008-0000-0600-00001C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59</xdr:row>
          <xdr:rowOff>133350</xdr:rowOff>
        </xdr:from>
        <xdr:to>
          <xdr:col>5</xdr:col>
          <xdr:colOff>352425</xdr:colOff>
          <xdr:row>59</xdr:row>
          <xdr:rowOff>371475</xdr:rowOff>
        </xdr:to>
        <xdr:sp macro="" textlink="">
          <xdr:nvSpPr>
            <xdr:cNvPr id="16415773" name="Button 29" hidden="1">
              <a:extLst>
                <a:ext uri="{63B3BB69-23CF-44E3-9099-C40C66FF867C}">
                  <a14:compatExt spid="_x0000_s16415773"/>
                </a:ext>
                <a:ext uri="{FF2B5EF4-FFF2-40B4-BE49-F238E27FC236}">
                  <a16:creationId xmlns:a16="http://schemas.microsoft.com/office/drawing/2014/main" id="{00000000-0008-0000-0600-00001D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59</xdr:row>
          <xdr:rowOff>133350</xdr:rowOff>
        </xdr:from>
        <xdr:to>
          <xdr:col>8</xdr:col>
          <xdr:colOff>76200</xdr:colOff>
          <xdr:row>59</xdr:row>
          <xdr:rowOff>371475</xdr:rowOff>
        </xdr:to>
        <xdr:sp macro="" textlink="">
          <xdr:nvSpPr>
            <xdr:cNvPr id="16415774" name="Button 30" hidden="1">
              <a:extLst>
                <a:ext uri="{63B3BB69-23CF-44E3-9099-C40C66FF867C}">
                  <a14:compatExt spid="_x0000_s16415774"/>
                </a:ext>
                <a:ext uri="{FF2B5EF4-FFF2-40B4-BE49-F238E27FC236}">
                  <a16:creationId xmlns:a16="http://schemas.microsoft.com/office/drawing/2014/main" id="{00000000-0008-0000-0600-00001E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59</xdr:row>
          <xdr:rowOff>133350</xdr:rowOff>
        </xdr:from>
        <xdr:to>
          <xdr:col>10</xdr:col>
          <xdr:colOff>190500</xdr:colOff>
          <xdr:row>59</xdr:row>
          <xdr:rowOff>371475</xdr:rowOff>
        </xdr:to>
        <xdr:sp macro="" textlink="">
          <xdr:nvSpPr>
            <xdr:cNvPr id="16415775" name="Button 31" hidden="1">
              <a:extLst>
                <a:ext uri="{63B3BB69-23CF-44E3-9099-C40C66FF867C}">
                  <a14:compatExt spid="_x0000_s16415775"/>
                </a:ext>
                <a:ext uri="{FF2B5EF4-FFF2-40B4-BE49-F238E27FC236}">
                  <a16:creationId xmlns:a16="http://schemas.microsoft.com/office/drawing/2014/main" id="{00000000-0008-0000-0600-00001F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123825</xdr:colOff>
          <xdr:row>59</xdr:row>
          <xdr:rowOff>133350</xdr:rowOff>
        </xdr:from>
        <xdr:to>
          <xdr:col>12</xdr:col>
          <xdr:colOff>285750</xdr:colOff>
          <xdr:row>59</xdr:row>
          <xdr:rowOff>371475</xdr:rowOff>
        </xdr:to>
        <xdr:sp macro="" textlink="">
          <xdr:nvSpPr>
            <xdr:cNvPr id="16415776" name="Button 32" hidden="1">
              <a:extLst>
                <a:ext uri="{63B3BB69-23CF-44E3-9099-C40C66FF867C}">
                  <a14:compatExt spid="_x0000_s16415776"/>
                </a:ext>
                <a:ext uri="{FF2B5EF4-FFF2-40B4-BE49-F238E27FC236}">
                  <a16:creationId xmlns:a16="http://schemas.microsoft.com/office/drawing/2014/main" id="{00000000-0008-0000-0600-000020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323850</xdr:colOff>
          <xdr:row>59</xdr:row>
          <xdr:rowOff>133350</xdr:rowOff>
        </xdr:from>
        <xdr:to>
          <xdr:col>14</xdr:col>
          <xdr:colOff>485775</xdr:colOff>
          <xdr:row>59</xdr:row>
          <xdr:rowOff>371475</xdr:rowOff>
        </xdr:to>
        <xdr:sp macro="" textlink="">
          <xdr:nvSpPr>
            <xdr:cNvPr id="16415777" name="Button 33" hidden="1">
              <a:extLst>
                <a:ext uri="{63B3BB69-23CF-44E3-9099-C40C66FF867C}">
                  <a14:compatExt spid="_x0000_s16415777"/>
                </a:ext>
                <a:ext uri="{FF2B5EF4-FFF2-40B4-BE49-F238E27FC236}">
                  <a16:creationId xmlns:a16="http://schemas.microsoft.com/office/drawing/2014/main" id="{00000000-0008-0000-0600-000021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333375</xdr:colOff>
          <xdr:row>59</xdr:row>
          <xdr:rowOff>133350</xdr:rowOff>
        </xdr:from>
        <xdr:to>
          <xdr:col>16</xdr:col>
          <xdr:colOff>323850</xdr:colOff>
          <xdr:row>59</xdr:row>
          <xdr:rowOff>371475</xdr:rowOff>
        </xdr:to>
        <xdr:sp macro="" textlink="">
          <xdr:nvSpPr>
            <xdr:cNvPr id="16415778" name="Button 34" hidden="1">
              <a:extLst>
                <a:ext uri="{63B3BB69-23CF-44E3-9099-C40C66FF867C}">
                  <a14:compatExt spid="_x0000_s16415778"/>
                </a:ext>
                <a:ext uri="{FF2B5EF4-FFF2-40B4-BE49-F238E27FC236}">
                  <a16:creationId xmlns:a16="http://schemas.microsoft.com/office/drawing/2014/main" id="{00000000-0008-0000-0600-000022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57150</xdr:colOff>
          <xdr:row>59</xdr:row>
          <xdr:rowOff>133350</xdr:rowOff>
        </xdr:from>
        <xdr:to>
          <xdr:col>18</xdr:col>
          <xdr:colOff>57150</xdr:colOff>
          <xdr:row>59</xdr:row>
          <xdr:rowOff>371475</xdr:rowOff>
        </xdr:to>
        <xdr:sp macro="" textlink="">
          <xdr:nvSpPr>
            <xdr:cNvPr id="16415779" name="Button 35" hidden="1">
              <a:extLst>
                <a:ext uri="{63B3BB69-23CF-44E3-9099-C40C66FF867C}">
                  <a14:compatExt spid="_x0000_s16415779"/>
                </a:ext>
                <a:ext uri="{FF2B5EF4-FFF2-40B4-BE49-F238E27FC236}">
                  <a16:creationId xmlns:a16="http://schemas.microsoft.com/office/drawing/2014/main" id="{00000000-0008-0000-0600-000023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333375</xdr:colOff>
          <xdr:row>59</xdr:row>
          <xdr:rowOff>133350</xdr:rowOff>
        </xdr:from>
        <xdr:to>
          <xdr:col>19</xdr:col>
          <xdr:colOff>342900</xdr:colOff>
          <xdr:row>59</xdr:row>
          <xdr:rowOff>371475</xdr:rowOff>
        </xdr:to>
        <xdr:sp macro="" textlink="">
          <xdr:nvSpPr>
            <xdr:cNvPr id="16415780" name="Button 36" hidden="1">
              <a:extLst>
                <a:ext uri="{63B3BB69-23CF-44E3-9099-C40C66FF867C}">
                  <a14:compatExt spid="_x0000_s16415780"/>
                </a:ext>
                <a:ext uri="{FF2B5EF4-FFF2-40B4-BE49-F238E27FC236}">
                  <a16:creationId xmlns:a16="http://schemas.microsoft.com/office/drawing/2014/main" id="{00000000-0008-0000-0600-000024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66675</xdr:colOff>
          <xdr:row>59</xdr:row>
          <xdr:rowOff>133350</xdr:rowOff>
        </xdr:from>
        <xdr:to>
          <xdr:col>21</xdr:col>
          <xdr:colOff>66675</xdr:colOff>
          <xdr:row>59</xdr:row>
          <xdr:rowOff>371475</xdr:rowOff>
        </xdr:to>
        <xdr:sp macro="" textlink="">
          <xdr:nvSpPr>
            <xdr:cNvPr id="16415781" name="Button 37" hidden="1">
              <a:extLst>
                <a:ext uri="{63B3BB69-23CF-44E3-9099-C40C66FF867C}">
                  <a14:compatExt spid="_x0000_s16415781"/>
                </a:ext>
                <a:ext uri="{FF2B5EF4-FFF2-40B4-BE49-F238E27FC236}">
                  <a16:creationId xmlns:a16="http://schemas.microsoft.com/office/drawing/2014/main" id="{00000000-0008-0000-0600-000025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</xdr:colOff>
          <xdr:row>83</xdr:row>
          <xdr:rowOff>0</xdr:rowOff>
        </xdr:from>
        <xdr:to>
          <xdr:col>6</xdr:col>
          <xdr:colOff>238125</xdr:colOff>
          <xdr:row>83</xdr:row>
          <xdr:rowOff>238125</xdr:rowOff>
        </xdr:to>
        <xdr:sp macro="" textlink="">
          <xdr:nvSpPr>
            <xdr:cNvPr id="16415782" name="Button 38" hidden="1">
              <a:extLst>
                <a:ext uri="{63B3BB69-23CF-44E3-9099-C40C66FF867C}">
                  <a14:compatExt spid="_x0000_s16415782"/>
                </a:ext>
                <a:ext uri="{FF2B5EF4-FFF2-40B4-BE49-F238E27FC236}">
                  <a16:creationId xmlns:a16="http://schemas.microsoft.com/office/drawing/2014/main" id="{00000000-0008-0000-0600-000026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83</xdr:row>
          <xdr:rowOff>0</xdr:rowOff>
        </xdr:from>
        <xdr:to>
          <xdr:col>8</xdr:col>
          <xdr:colOff>314325</xdr:colOff>
          <xdr:row>83</xdr:row>
          <xdr:rowOff>238125</xdr:rowOff>
        </xdr:to>
        <xdr:sp macro="" textlink="">
          <xdr:nvSpPr>
            <xdr:cNvPr id="16415783" name="Button 39" hidden="1">
              <a:extLst>
                <a:ext uri="{63B3BB69-23CF-44E3-9099-C40C66FF867C}">
                  <a14:compatExt spid="_x0000_s16415783"/>
                </a:ext>
                <a:ext uri="{FF2B5EF4-FFF2-40B4-BE49-F238E27FC236}">
                  <a16:creationId xmlns:a16="http://schemas.microsoft.com/office/drawing/2014/main" id="{00000000-0008-0000-0600-000027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266700</xdr:colOff>
          <xdr:row>83</xdr:row>
          <xdr:rowOff>0</xdr:rowOff>
        </xdr:from>
        <xdr:to>
          <xdr:col>11</xdr:col>
          <xdr:colOff>57150</xdr:colOff>
          <xdr:row>83</xdr:row>
          <xdr:rowOff>238125</xdr:rowOff>
        </xdr:to>
        <xdr:sp macro="" textlink="">
          <xdr:nvSpPr>
            <xdr:cNvPr id="16415784" name="Button 40" hidden="1">
              <a:extLst>
                <a:ext uri="{63B3BB69-23CF-44E3-9099-C40C66FF867C}">
                  <a14:compatExt spid="_x0000_s16415784"/>
                </a:ext>
                <a:ext uri="{FF2B5EF4-FFF2-40B4-BE49-F238E27FC236}">
                  <a16:creationId xmlns:a16="http://schemas.microsoft.com/office/drawing/2014/main" id="{00000000-0008-0000-0600-000028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342900</xdr:colOff>
          <xdr:row>83</xdr:row>
          <xdr:rowOff>0</xdr:rowOff>
        </xdr:from>
        <xdr:to>
          <xdr:col>13</xdr:col>
          <xdr:colOff>133350</xdr:colOff>
          <xdr:row>83</xdr:row>
          <xdr:rowOff>238125</xdr:rowOff>
        </xdr:to>
        <xdr:sp macro="" textlink="">
          <xdr:nvSpPr>
            <xdr:cNvPr id="16415785" name="Button 41" hidden="1">
              <a:extLst>
                <a:ext uri="{63B3BB69-23CF-44E3-9099-C40C66FF867C}">
                  <a14:compatExt spid="_x0000_s16415785"/>
                </a:ext>
                <a:ext uri="{FF2B5EF4-FFF2-40B4-BE49-F238E27FC236}">
                  <a16:creationId xmlns:a16="http://schemas.microsoft.com/office/drawing/2014/main" id="{00000000-0008-0000-0600-000029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83</xdr:row>
          <xdr:rowOff>0</xdr:rowOff>
        </xdr:from>
        <xdr:to>
          <xdr:col>15</xdr:col>
          <xdr:colOff>152400</xdr:colOff>
          <xdr:row>83</xdr:row>
          <xdr:rowOff>238125</xdr:rowOff>
        </xdr:to>
        <xdr:sp macro="" textlink="">
          <xdr:nvSpPr>
            <xdr:cNvPr id="16415786" name="Button 42" hidden="1">
              <a:extLst>
                <a:ext uri="{63B3BB69-23CF-44E3-9099-C40C66FF867C}">
                  <a14:compatExt spid="_x0000_s16415786"/>
                </a:ext>
                <a:ext uri="{FF2B5EF4-FFF2-40B4-BE49-F238E27FC236}">
                  <a16:creationId xmlns:a16="http://schemas.microsoft.com/office/drawing/2014/main" id="{00000000-0008-0000-0600-00002A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523875</xdr:colOff>
          <xdr:row>83</xdr:row>
          <xdr:rowOff>0</xdr:rowOff>
        </xdr:from>
        <xdr:to>
          <xdr:col>16</xdr:col>
          <xdr:colOff>514350</xdr:colOff>
          <xdr:row>83</xdr:row>
          <xdr:rowOff>238125</xdr:rowOff>
        </xdr:to>
        <xdr:sp macro="" textlink="">
          <xdr:nvSpPr>
            <xdr:cNvPr id="16415787" name="Button 43" hidden="1">
              <a:extLst>
                <a:ext uri="{63B3BB69-23CF-44E3-9099-C40C66FF867C}">
                  <a14:compatExt spid="_x0000_s16415787"/>
                </a:ext>
                <a:ext uri="{FF2B5EF4-FFF2-40B4-BE49-F238E27FC236}">
                  <a16:creationId xmlns:a16="http://schemas.microsoft.com/office/drawing/2014/main" id="{00000000-0008-0000-0600-00002B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247650</xdr:colOff>
          <xdr:row>83</xdr:row>
          <xdr:rowOff>0</xdr:rowOff>
        </xdr:from>
        <xdr:to>
          <xdr:col>18</xdr:col>
          <xdr:colOff>238125</xdr:colOff>
          <xdr:row>83</xdr:row>
          <xdr:rowOff>238125</xdr:rowOff>
        </xdr:to>
        <xdr:sp macro="" textlink="">
          <xdr:nvSpPr>
            <xdr:cNvPr id="16415788" name="Button 44" hidden="1">
              <a:extLst>
                <a:ext uri="{63B3BB69-23CF-44E3-9099-C40C66FF867C}">
                  <a14:compatExt spid="_x0000_s16415788"/>
                </a:ext>
                <a:ext uri="{FF2B5EF4-FFF2-40B4-BE49-F238E27FC236}">
                  <a16:creationId xmlns:a16="http://schemas.microsoft.com/office/drawing/2014/main" id="{00000000-0008-0000-0600-00002C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504825</xdr:colOff>
          <xdr:row>83</xdr:row>
          <xdr:rowOff>0</xdr:rowOff>
        </xdr:from>
        <xdr:to>
          <xdr:col>19</xdr:col>
          <xdr:colOff>504825</xdr:colOff>
          <xdr:row>83</xdr:row>
          <xdr:rowOff>238125</xdr:rowOff>
        </xdr:to>
        <xdr:sp macro="" textlink="">
          <xdr:nvSpPr>
            <xdr:cNvPr id="16415789" name="Button 45" hidden="1">
              <a:extLst>
                <a:ext uri="{63B3BB69-23CF-44E3-9099-C40C66FF867C}">
                  <a14:compatExt spid="_x0000_s16415789"/>
                </a:ext>
                <a:ext uri="{FF2B5EF4-FFF2-40B4-BE49-F238E27FC236}">
                  <a16:creationId xmlns:a16="http://schemas.microsoft.com/office/drawing/2014/main" id="{00000000-0008-0000-0600-00002D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228600</xdr:colOff>
          <xdr:row>83</xdr:row>
          <xdr:rowOff>0</xdr:rowOff>
        </xdr:from>
        <xdr:to>
          <xdr:col>21</xdr:col>
          <xdr:colOff>219075</xdr:colOff>
          <xdr:row>83</xdr:row>
          <xdr:rowOff>238125</xdr:rowOff>
        </xdr:to>
        <xdr:sp macro="" textlink="">
          <xdr:nvSpPr>
            <xdr:cNvPr id="16415790" name="Button 46" hidden="1">
              <a:extLst>
                <a:ext uri="{63B3BB69-23CF-44E3-9099-C40C66FF867C}">
                  <a14:compatExt spid="_x0000_s16415790"/>
                </a:ext>
                <a:ext uri="{FF2B5EF4-FFF2-40B4-BE49-F238E27FC236}">
                  <a16:creationId xmlns:a16="http://schemas.microsoft.com/office/drawing/2014/main" id="{00000000-0008-0000-0600-00002E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158</xdr:row>
          <xdr:rowOff>133350</xdr:rowOff>
        </xdr:from>
        <xdr:to>
          <xdr:col>6</xdr:col>
          <xdr:colOff>152400</xdr:colOff>
          <xdr:row>158</xdr:row>
          <xdr:rowOff>361950</xdr:rowOff>
        </xdr:to>
        <xdr:sp macro="" textlink="">
          <xdr:nvSpPr>
            <xdr:cNvPr id="16415791" name="Button 47" hidden="1">
              <a:extLst>
                <a:ext uri="{63B3BB69-23CF-44E3-9099-C40C66FF867C}">
                  <a14:compatExt spid="_x0000_s16415791"/>
                </a:ext>
                <a:ext uri="{FF2B5EF4-FFF2-40B4-BE49-F238E27FC236}">
                  <a16:creationId xmlns:a16="http://schemas.microsoft.com/office/drawing/2014/main" id="{00000000-0008-0000-0600-00002F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85725</xdr:colOff>
          <xdr:row>158</xdr:row>
          <xdr:rowOff>133350</xdr:rowOff>
        </xdr:from>
        <xdr:to>
          <xdr:col>8</xdr:col>
          <xdr:colOff>228600</xdr:colOff>
          <xdr:row>158</xdr:row>
          <xdr:rowOff>361950</xdr:rowOff>
        </xdr:to>
        <xdr:sp macro="" textlink="">
          <xdr:nvSpPr>
            <xdr:cNvPr id="16415792" name="Button 48" hidden="1">
              <a:extLst>
                <a:ext uri="{63B3BB69-23CF-44E3-9099-C40C66FF867C}">
                  <a14:compatExt spid="_x0000_s16415792"/>
                </a:ext>
                <a:ext uri="{FF2B5EF4-FFF2-40B4-BE49-F238E27FC236}">
                  <a16:creationId xmlns:a16="http://schemas.microsoft.com/office/drawing/2014/main" id="{00000000-0008-0000-0600-000030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180975</xdr:colOff>
          <xdr:row>158</xdr:row>
          <xdr:rowOff>133350</xdr:rowOff>
        </xdr:from>
        <xdr:to>
          <xdr:col>10</xdr:col>
          <xdr:colOff>333375</xdr:colOff>
          <xdr:row>158</xdr:row>
          <xdr:rowOff>361950</xdr:rowOff>
        </xdr:to>
        <xdr:sp macro="" textlink="">
          <xdr:nvSpPr>
            <xdr:cNvPr id="16415793" name="Button 49" hidden="1">
              <a:extLst>
                <a:ext uri="{63B3BB69-23CF-44E3-9099-C40C66FF867C}">
                  <a14:compatExt spid="_x0000_s16415793"/>
                </a:ext>
                <a:ext uri="{FF2B5EF4-FFF2-40B4-BE49-F238E27FC236}">
                  <a16:creationId xmlns:a16="http://schemas.microsoft.com/office/drawing/2014/main" id="{00000000-0008-0000-0600-000031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257175</xdr:colOff>
          <xdr:row>158</xdr:row>
          <xdr:rowOff>133350</xdr:rowOff>
        </xdr:from>
        <xdr:to>
          <xdr:col>13</xdr:col>
          <xdr:colOff>47625</xdr:colOff>
          <xdr:row>158</xdr:row>
          <xdr:rowOff>361950</xdr:rowOff>
        </xdr:to>
        <xdr:sp macro="" textlink="">
          <xdr:nvSpPr>
            <xdr:cNvPr id="16415794" name="Button 50" hidden="1">
              <a:extLst>
                <a:ext uri="{63B3BB69-23CF-44E3-9099-C40C66FF867C}">
                  <a14:compatExt spid="_x0000_s16415794"/>
                </a:ext>
                <a:ext uri="{FF2B5EF4-FFF2-40B4-BE49-F238E27FC236}">
                  <a16:creationId xmlns:a16="http://schemas.microsoft.com/office/drawing/2014/main" id="{00000000-0008-0000-0600-000032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76200</xdr:colOff>
          <xdr:row>158</xdr:row>
          <xdr:rowOff>133350</xdr:rowOff>
        </xdr:from>
        <xdr:to>
          <xdr:col>15</xdr:col>
          <xdr:colOff>66675</xdr:colOff>
          <xdr:row>158</xdr:row>
          <xdr:rowOff>361950</xdr:rowOff>
        </xdr:to>
        <xdr:sp macro="" textlink="">
          <xdr:nvSpPr>
            <xdr:cNvPr id="16415795" name="Button 51" hidden="1">
              <a:extLst>
                <a:ext uri="{63B3BB69-23CF-44E3-9099-C40C66FF867C}">
                  <a14:compatExt spid="_x0000_s16415795"/>
                </a:ext>
                <a:ext uri="{FF2B5EF4-FFF2-40B4-BE49-F238E27FC236}">
                  <a16:creationId xmlns:a16="http://schemas.microsoft.com/office/drawing/2014/main" id="{00000000-0008-0000-0600-000033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438150</xdr:colOff>
          <xdr:row>158</xdr:row>
          <xdr:rowOff>133350</xdr:rowOff>
        </xdr:from>
        <xdr:to>
          <xdr:col>16</xdr:col>
          <xdr:colOff>428625</xdr:colOff>
          <xdr:row>158</xdr:row>
          <xdr:rowOff>361950</xdr:rowOff>
        </xdr:to>
        <xdr:sp macro="" textlink="">
          <xdr:nvSpPr>
            <xdr:cNvPr id="16415796" name="Button 52" hidden="1">
              <a:extLst>
                <a:ext uri="{63B3BB69-23CF-44E3-9099-C40C66FF867C}">
                  <a14:compatExt spid="_x0000_s16415796"/>
                </a:ext>
                <a:ext uri="{FF2B5EF4-FFF2-40B4-BE49-F238E27FC236}">
                  <a16:creationId xmlns:a16="http://schemas.microsoft.com/office/drawing/2014/main" id="{00000000-0008-0000-0600-000034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161925</xdr:colOff>
          <xdr:row>158</xdr:row>
          <xdr:rowOff>133350</xdr:rowOff>
        </xdr:from>
        <xdr:to>
          <xdr:col>18</xdr:col>
          <xdr:colOff>152400</xdr:colOff>
          <xdr:row>158</xdr:row>
          <xdr:rowOff>361950</xdr:rowOff>
        </xdr:to>
        <xdr:sp macro="" textlink="">
          <xdr:nvSpPr>
            <xdr:cNvPr id="16415797" name="Button 53" hidden="1">
              <a:extLst>
                <a:ext uri="{63B3BB69-23CF-44E3-9099-C40C66FF867C}">
                  <a14:compatExt spid="_x0000_s16415797"/>
                </a:ext>
                <a:ext uri="{FF2B5EF4-FFF2-40B4-BE49-F238E27FC236}">
                  <a16:creationId xmlns:a16="http://schemas.microsoft.com/office/drawing/2014/main" id="{00000000-0008-0000-0600-000035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419100</xdr:colOff>
          <xdr:row>158</xdr:row>
          <xdr:rowOff>133350</xdr:rowOff>
        </xdr:from>
        <xdr:to>
          <xdr:col>19</xdr:col>
          <xdr:colOff>419100</xdr:colOff>
          <xdr:row>158</xdr:row>
          <xdr:rowOff>361950</xdr:rowOff>
        </xdr:to>
        <xdr:sp macro="" textlink="">
          <xdr:nvSpPr>
            <xdr:cNvPr id="16415798" name="Button 54" hidden="1">
              <a:extLst>
                <a:ext uri="{63B3BB69-23CF-44E3-9099-C40C66FF867C}">
                  <a14:compatExt spid="_x0000_s16415798"/>
                </a:ext>
                <a:ext uri="{FF2B5EF4-FFF2-40B4-BE49-F238E27FC236}">
                  <a16:creationId xmlns:a16="http://schemas.microsoft.com/office/drawing/2014/main" id="{00000000-0008-0000-0600-000036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133350</xdr:colOff>
          <xdr:row>158</xdr:row>
          <xdr:rowOff>133350</xdr:rowOff>
        </xdr:from>
        <xdr:to>
          <xdr:col>21</xdr:col>
          <xdr:colOff>133350</xdr:colOff>
          <xdr:row>158</xdr:row>
          <xdr:rowOff>361950</xdr:rowOff>
        </xdr:to>
        <xdr:sp macro="" textlink="">
          <xdr:nvSpPr>
            <xdr:cNvPr id="16415799" name="Button 55" hidden="1">
              <a:extLst>
                <a:ext uri="{63B3BB69-23CF-44E3-9099-C40C66FF867C}">
                  <a14:compatExt spid="_x0000_s16415799"/>
                </a:ext>
                <a:ext uri="{FF2B5EF4-FFF2-40B4-BE49-F238E27FC236}">
                  <a16:creationId xmlns:a16="http://schemas.microsoft.com/office/drawing/2014/main" id="{00000000-0008-0000-0600-000037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183</xdr:row>
          <xdr:rowOff>0</xdr:rowOff>
        </xdr:from>
        <xdr:to>
          <xdr:col>6</xdr:col>
          <xdr:colOff>314325</xdr:colOff>
          <xdr:row>183</xdr:row>
          <xdr:rowOff>238125</xdr:rowOff>
        </xdr:to>
        <xdr:sp macro="" textlink="">
          <xdr:nvSpPr>
            <xdr:cNvPr id="16415800" name="Button 56" hidden="1">
              <a:extLst>
                <a:ext uri="{63B3BB69-23CF-44E3-9099-C40C66FF867C}">
                  <a14:compatExt spid="_x0000_s16415800"/>
                </a:ext>
                <a:ext uri="{FF2B5EF4-FFF2-40B4-BE49-F238E27FC236}">
                  <a16:creationId xmlns:a16="http://schemas.microsoft.com/office/drawing/2014/main" id="{00000000-0008-0000-0600-000038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183</xdr:row>
          <xdr:rowOff>0</xdr:rowOff>
        </xdr:from>
        <xdr:to>
          <xdr:col>9</xdr:col>
          <xdr:colOff>19050</xdr:colOff>
          <xdr:row>183</xdr:row>
          <xdr:rowOff>238125</xdr:rowOff>
        </xdr:to>
        <xdr:sp macro="" textlink="">
          <xdr:nvSpPr>
            <xdr:cNvPr id="16415801" name="Button 57" hidden="1">
              <a:extLst>
                <a:ext uri="{63B3BB69-23CF-44E3-9099-C40C66FF867C}">
                  <a14:compatExt spid="_x0000_s16415801"/>
                </a:ext>
                <a:ext uri="{FF2B5EF4-FFF2-40B4-BE49-F238E27FC236}">
                  <a16:creationId xmlns:a16="http://schemas.microsoft.com/office/drawing/2014/main" id="{00000000-0008-0000-0600-000039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342900</xdr:colOff>
          <xdr:row>183</xdr:row>
          <xdr:rowOff>0</xdr:rowOff>
        </xdr:from>
        <xdr:to>
          <xdr:col>11</xdr:col>
          <xdr:colOff>123825</xdr:colOff>
          <xdr:row>183</xdr:row>
          <xdr:rowOff>238125</xdr:rowOff>
        </xdr:to>
        <xdr:sp macro="" textlink="">
          <xdr:nvSpPr>
            <xdr:cNvPr id="16415802" name="Button 58" hidden="1">
              <a:extLst>
                <a:ext uri="{63B3BB69-23CF-44E3-9099-C40C66FF867C}">
                  <a14:compatExt spid="_x0000_s16415802"/>
                </a:ext>
                <a:ext uri="{FF2B5EF4-FFF2-40B4-BE49-F238E27FC236}">
                  <a16:creationId xmlns:a16="http://schemas.microsoft.com/office/drawing/2014/main" id="{00000000-0008-0000-0600-00003A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</xdr:colOff>
          <xdr:row>183</xdr:row>
          <xdr:rowOff>0</xdr:rowOff>
        </xdr:from>
        <xdr:to>
          <xdr:col>13</xdr:col>
          <xdr:colOff>209550</xdr:colOff>
          <xdr:row>183</xdr:row>
          <xdr:rowOff>238125</xdr:rowOff>
        </xdr:to>
        <xdr:sp macro="" textlink="">
          <xdr:nvSpPr>
            <xdr:cNvPr id="16415803" name="Button 59" hidden="1">
              <a:extLst>
                <a:ext uri="{63B3BB69-23CF-44E3-9099-C40C66FF867C}">
                  <a14:compatExt spid="_x0000_s16415803"/>
                </a:ext>
                <a:ext uri="{FF2B5EF4-FFF2-40B4-BE49-F238E27FC236}">
                  <a16:creationId xmlns:a16="http://schemas.microsoft.com/office/drawing/2014/main" id="{00000000-0008-0000-0600-00003B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238125</xdr:colOff>
          <xdr:row>183</xdr:row>
          <xdr:rowOff>0</xdr:rowOff>
        </xdr:from>
        <xdr:to>
          <xdr:col>15</xdr:col>
          <xdr:colOff>228600</xdr:colOff>
          <xdr:row>183</xdr:row>
          <xdr:rowOff>238125</xdr:rowOff>
        </xdr:to>
        <xdr:sp macro="" textlink="">
          <xdr:nvSpPr>
            <xdr:cNvPr id="16415804" name="Button 60" hidden="1">
              <a:extLst>
                <a:ext uri="{63B3BB69-23CF-44E3-9099-C40C66FF867C}">
                  <a14:compatExt spid="_x0000_s16415804"/>
                </a:ext>
                <a:ext uri="{FF2B5EF4-FFF2-40B4-BE49-F238E27FC236}">
                  <a16:creationId xmlns:a16="http://schemas.microsoft.com/office/drawing/2014/main" id="{00000000-0008-0000-0600-00003C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76200</xdr:colOff>
          <xdr:row>183</xdr:row>
          <xdr:rowOff>0</xdr:rowOff>
        </xdr:from>
        <xdr:to>
          <xdr:col>17</xdr:col>
          <xdr:colOff>66675</xdr:colOff>
          <xdr:row>183</xdr:row>
          <xdr:rowOff>238125</xdr:rowOff>
        </xdr:to>
        <xdr:sp macro="" textlink="">
          <xdr:nvSpPr>
            <xdr:cNvPr id="16415805" name="Button 61" hidden="1">
              <a:extLst>
                <a:ext uri="{63B3BB69-23CF-44E3-9099-C40C66FF867C}">
                  <a14:compatExt spid="_x0000_s16415805"/>
                </a:ext>
                <a:ext uri="{FF2B5EF4-FFF2-40B4-BE49-F238E27FC236}">
                  <a16:creationId xmlns:a16="http://schemas.microsoft.com/office/drawing/2014/main" id="{00000000-0008-0000-0600-00003D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323850</xdr:colOff>
          <xdr:row>183</xdr:row>
          <xdr:rowOff>0</xdr:rowOff>
        </xdr:from>
        <xdr:to>
          <xdr:col>18</xdr:col>
          <xdr:colOff>314325</xdr:colOff>
          <xdr:row>183</xdr:row>
          <xdr:rowOff>238125</xdr:rowOff>
        </xdr:to>
        <xdr:sp macro="" textlink="">
          <xdr:nvSpPr>
            <xdr:cNvPr id="16415806" name="Button 62" hidden="1">
              <a:extLst>
                <a:ext uri="{63B3BB69-23CF-44E3-9099-C40C66FF867C}">
                  <a14:compatExt spid="_x0000_s16415806"/>
                </a:ext>
                <a:ext uri="{FF2B5EF4-FFF2-40B4-BE49-F238E27FC236}">
                  <a16:creationId xmlns:a16="http://schemas.microsoft.com/office/drawing/2014/main" id="{00000000-0008-0000-0600-00003E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47625</xdr:colOff>
          <xdr:row>183</xdr:row>
          <xdr:rowOff>0</xdr:rowOff>
        </xdr:from>
        <xdr:to>
          <xdr:col>20</xdr:col>
          <xdr:colOff>47625</xdr:colOff>
          <xdr:row>183</xdr:row>
          <xdr:rowOff>238125</xdr:rowOff>
        </xdr:to>
        <xdr:sp macro="" textlink="">
          <xdr:nvSpPr>
            <xdr:cNvPr id="16415807" name="Button 63" hidden="1">
              <a:extLst>
                <a:ext uri="{63B3BB69-23CF-44E3-9099-C40C66FF867C}">
                  <a14:compatExt spid="_x0000_s16415807"/>
                </a:ext>
                <a:ext uri="{FF2B5EF4-FFF2-40B4-BE49-F238E27FC236}">
                  <a16:creationId xmlns:a16="http://schemas.microsoft.com/office/drawing/2014/main" id="{00000000-0008-0000-0600-00003F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304800</xdr:colOff>
          <xdr:row>183</xdr:row>
          <xdr:rowOff>0</xdr:rowOff>
        </xdr:from>
        <xdr:to>
          <xdr:col>21</xdr:col>
          <xdr:colOff>295275</xdr:colOff>
          <xdr:row>183</xdr:row>
          <xdr:rowOff>238125</xdr:rowOff>
        </xdr:to>
        <xdr:sp macro="" textlink="">
          <xdr:nvSpPr>
            <xdr:cNvPr id="16415808" name="Button 64" hidden="1">
              <a:extLst>
                <a:ext uri="{63B3BB69-23CF-44E3-9099-C40C66FF867C}">
                  <a14:compatExt spid="_x0000_s16415808"/>
                </a:ext>
                <a:ext uri="{FF2B5EF4-FFF2-40B4-BE49-F238E27FC236}">
                  <a16:creationId xmlns:a16="http://schemas.microsoft.com/office/drawing/2014/main" id="{00000000-0008-0000-0600-000040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208</xdr:row>
          <xdr:rowOff>0</xdr:rowOff>
        </xdr:from>
        <xdr:to>
          <xdr:col>6</xdr:col>
          <xdr:colOff>323850</xdr:colOff>
          <xdr:row>208</xdr:row>
          <xdr:rowOff>238125</xdr:rowOff>
        </xdr:to>
        <xdr:sp macro="" textlink="">
          <xdr:nvSpPr>
            <xdr:cNvPr id="16415809" name="Button 65" hidden="1">
              <a:extLst>
                <a:ext uri="{63B3BB69-23CF-44E3-9099-C40C66FF867C}">
                  <a14:compatExt spid="_x0000_s16415809"/>
                </a:ext>
                <a:ext uri="{FF2B5EF4-FFF2-40B4-BE49-F238E27FC236}">
                  <a16:creationId xmlns:a16="http://schemas.microsoft.com/office/drawing/2014/main" id="{00000000-0008-0000-0600-000041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257175</xdr:colOff>
          <xdr:row>208</xdr:row>
          <xdr:rowOff>0</xdr:rowOff>
        </xdr:from>
        <xdr:to>
          <xdr:col>9</xdr:col>
          <xdr:colOff>38100</xdr:colOff>
          <xdr:row>208</xdr:row>
          <xdr:rowOff>238125</xdr:rowOff>
        </xdr:to>
        <xdr:sp macro="" textlink="">
          <xdr:nvSpPr>
            <xdr:cNvPr id="16415810" name="Button 66" hidden="1">
              <a:extLst>
                <a:ext uri="{63B3BB69-23CF-44E3-9099-C40C66FF867C}">
                  <a14:compatExt spid="_x0000_s16415810"/>
                </a:ext>
                <a:ext uri="{FF2B5EF4-FFF2-40B4-BE49-F238E27FC236}">
                  <a16:creationId xmlns:a16="http://schemas.microsoft.com/office/drawing/2014/main" id="{00000000-0008-0000-0600-000042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361950</xdr:colOff>
          <xdr:row>208</xdr:row>
          <xdr:rowOff>0</xdr:rowOff>
        </xdr:from>
        <xdr:to>
          <xdr:col>11</xdr:col>
          <xdr:colOff>142875</xdr:colOff>
          <xdr:row>208</xdr:row>
          <xdr:rowOff>238125</xdr:rowOff>
        </xdr:to>
        <xdr:sp macro="" textlink="">
          <xdr:nvSpPr>
            <xdr:cNvPr id="16415811" name="Button 67" hidden="1">
              <a:extLst>
                <a:ext uri="{63B3BB69-23CF-44E3-9099-C40C66FF867C}">
                  <a14:compatExt spid="_x0000_s16415811"/>
                </a:ext>
                <a:ext uri="{FF2B5EF4-FFF2-40B4-BE49-F238E27FC236}">
                  <a16:creationId xmlns:a16="http://schemas.microsoft.com/office/drawing/2014/main" id="{00000000-0008-0000-0600-000043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57150</xdr:colOff>
          <xdr:row>208</xdr:row>
          <xdr:rowOff>0</xdr:rowOff>
        </xdr:from>
        <xdr:to>
          <xdr:col>13</xdr:col>
          <xdr:colOff>219075</xdr:colOff>
          <xdr:row>208</xdr:row>
          <xdr:rowOff>238125</xdr:rowOff>
        </xdr:to>
        <xdr:sp macro="" textlink="">
          <xdr:nvSpPr>
            <xdr:cNvPr id="16415812" name="Button 68" hidden="1">
              <a:extLst>
                <a:ext uri="{63B3BB69-23CF-44E3-9099-C40C66FF867C}">
                  <a14:compatExt spid="_x0000_s16415812"/>
                </a:ext>
                <a:ext uri="{FF2B5EF4-FFF2-40B4-BE49-F238E27FC236}">
                  <a16:creationId xmlns:a16="http://schemas.microsoft.com/office/drawing/2014/main" id="{00000000-0008-0000-0600-000044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247650</xdr:colOff>
          <xdr:row>208</xdr:row>
          <xdr:rowOff>0</xdr:rowOff>
        </xdr:from>
        <xdr:to>
          <xdr:col>15</xdr:col>
          <xdr:colOff>238125</xdr:colOff>
          <xdr:row>208</xdr:row>
          <xdr:rowOff>238125</xdr:rowOff>
        </xdr:to>
        <xdr:sp macro="" textlink="">
          <xdr:nvSpPr>
            <xdr:cNvPr id="16415813" name="Button 69" hidden="1">
              <a:extLst>
                <a:ext uri="{63B3BB69-23CF-44E3-9099-C40C66FF867C}">
                  <a14:compatExt spid="_x0000_s16415813"/>
                </a:ext>
                <a:ext uri="{FF2B5EF4-FFF2-40B4-BE49-F238E27FC236}">
                  <a16:creationId xmlns:a16="http://schemas.microsoft.com/office/drawing/2014/main" id="{00000000-0008-0000-0600-000045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85725</xdr:colOff>
          <xdr:row>208</xdr:row>
          <xdr:rowOff>0</xdr:rowOff>
        </xdr:from>
        <xdr:to>
          <xdr:col>17</xdr:col>
          <xdr:colOff>76200</xdr:colOff>
          <xdr:row>208</xdr:row>
          <xdr:rowOff>238125</xdr:rowOff>
        </xdr:to>
        <xdr:sp macro="" textlink="">
          <xdr:nvSpPr>
            <xdr:cNvPr id="16415814" name="Button 70" hidden="1">
              <a:extLst>
                <a:ext uri="{63B3BB69-23CF-44E3-9099-C40C66FF867C}">
                  <a14:compatExt spid="_x0000_s16415814"/>
                </a:ext>
                <a:ext uri="{FF2B5EF4-FFF2-40B4-BE49-F238E27FC236}">
                  <a16:creationId xmlns:a16="http://schemas.microsoft.com/office/drawing/2014/main" id="{00000000-0008-0000-0600-000046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333375</xdr:colOff>
          <xdr:row>208</xdr:row>
          <xdr:rowOff>0</xdr:rowOff>
        </xdr:from>
        <xdr:to>
          <xdr:col>18</xdr:col>
          <xdr:colOff>323850</xdr:colOff>
          <xdr:row>208</xdr:row>
          <xdr:rowOff>238125</xdr:rowOff>
        </xdr:to>
        <xdr:sp macro="" textlink="">
          <xdr:nvSpPr>
            <xdr:cNvPr id="16415815" name="Button 71" hidden="1">
              <a:extLst>
                <a:ext uri="{63B3BB69-23CF-44E3-9099-C40C66FF867C}">
                  <a14:compatExt spid="_x0000_s16415815"/>
                </a:ext>
                <a:ext uri="{FF2B5EF4-FFF2-40B4-BE49-F238E27FC236}">
                  <a16:creationId xmlns:a16="http://schemas.microsoft.com/office/drawing/2014/main" id="{00000000-0008-0000-0600-000047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57150</xdr:colOff>
          <xdr:row>208</xdr:row>
          <xdr:rowOff>0</xdr:rowOff>
        </xdr:from>
        <xdr:to>
          <xdr:col>20</xdr:col>
          <xdr:colOff>57150</xdr:colOff>
          <xdr:row>208</xdr:row>
          <xdr:rowOff>238125</xdr:rowOff>
        </xdr:to>
        <xdr:sp macro="" textlink="">
          <xdr:nvSpPr>
            <xdr:cNvPr id="16415816" name="Button 72" hidden="1">
              <a:extLst>
                <a:ext uri="{63B3BB69-23CF-44E3-9099-C40C66FF867C}">
                  <a14:compatExt spid="_x0000_s16415816"/>
                </a:ext>
                <a:ext uri="{FF2B5EF4-FFF2-40B4-BE49-F238E27FC236}">
                  <a16:creationId xmlns:a16="http://schemas.microsoft.com/office/drawing/2014/main" id="{00000000-0008-0000-0600-000048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314325</xdr:colOff>
          <xdr:row>208</xdr:row>
          <xdr:rowOff>0</xdr:rowOff>
        </xdr:from>
        <xdr:to>
          <xdr:col>21</xdr:col>
          <xdr:colOff>304800</xdr:colOff>
          <xdr:row>208</xdr:row>
          <xdr:rowOff>238125</xdr:rowOff>
        </xdr:to>
        <xdr:sp macro="" textlink="">
          <xdr:nvSpPr>
            <xdr:cNvPr id="16415817" name="Button 73" hidden="1">
              <a:extLst>
                <a:ext uri="{63B3BB69-23CF-44E3-9099-C40C66FF867C}">
                  <a14:compatExt spid="_x0000_s16415817"/>
                </a:ext>
                <a:ext uri="{FF2B5EF4-FFF2-40B4-BE49-F238E27FC236}">
                  <a16:creationId xmlns:a16="http://schemas.microsoft.com/office/drawing/2014/main" id="{00000000-0008-0000-0600-000049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150</xdr:row>
          <xdr:rowOff>0</xdr:rowOff>
        </xdr:from>
        <xdr:to>
          <xdr:col>4</xdr:col>
          <xdr:colOff>104775</xdr:colOff>
          <xdr:row>150</xdr:row>
          <xdr:rowOff>219075</xdr:rowOff>
        </xdr:to>
        <xdr:sp macro="" textlink="">
          <xdr:nvSpPr>
            <xdr:cNvPr id="16415818" name="Button 74" hidden="1">
              <a:extLst>
                <a:ext uri="{63B3BB69-23CF-44E3-9099-C40C66FF867C}">
                  <a14:compatExt spid="_x0000_s16415818"/>
                </a:ext>
                <a:ext uri="{FF2B5EF4-FFF2-40B4-BE49-F238E27FC236}">
                  <a16:creationId xmlns:a16="http://schemas.microsoft.com/office/drawing/2014/main" id="{00000000-0008-0000-0600-00004A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125</xdr:row>
          <xdr:rowOff>0</xdr:rowOff>
        </xdr:from>
        <xdr:to>
          <xdr:col>4</xdr:col>
          <xdr:colOff>104775</xdr:colOff>
          <xdr:row>125</xdr:row>
          <xdr:rowOff>219075</xdr:rowOff>
        </xdr:to>
        <xdr:sp macro="" textlink="">
          <xdr:nvSpPr>
            <xdr:cNvPr id="16415819" name="Button 75" hidden="1">
              <a:extLst>
                <a:ext uri="{63B3BB69-23CF-44E3-9099-C40C66FF867C}">
                  <a14:compatExt spid="_x0000_s16415819"/>
                </a:ext>
                <a:ext uri="{FF2B5EF4-FFF2-40B4-BE49-F238E27FC236}">
                  <a16:creationId xmlns:a16="http://schemas.microsoft.com/office/drawing/2014/main" id="{00000000-0008-0000-0600-00004B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26</xdr:row>
          <xdr:rowOff>0</xdr:rowOff>
        </xdr:from>
        <xdr:to>
          <xdr:col>4</xdr:col>
          <xdr:colOff>104775</xdr:colOff>
          <xdr:row>26</xdr:row>
          <xdr:rowOff>219075</xdr:rowOff>
        </xdr:to>
        <xdr:sp macro="" textlink="">
          <xdr:nvSpPr>
            <xdr:cNvPr id="16415820" name="Button 76" hidden="1">
              <a:extLst>
                <a:ext uri="{63B3BB69-23CF-44E3-9099-C40C66FF867C}">
                  <a14:compatExt spid="_x0000_s16415820"/>
                </a:ext>
                <a:ext uri="{FF2B5EF4-FFF2-40B4-BE49-F238E27FC236}">
                  <a16:creationId xmlns:a16="http://schemas.microsoft.com/office/drawing/2014/main" id="{00000000-0008-0000-0600-00004C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51</xdr:row>
          <xdr:rowOff>0</xdr:rowOff>
        </xdr:from>
        <xdr:to>
          <xdr:col>4</xdr:col>
          <xdr:colOff>104775</xdr:colOff>
          <xdr:row>51</xdr:row>
          <xdr:rowOff>219075</xdr:rowOff>
        </xdr:to>
        <xdr:sp macro="" textlink="">
          <xdr:nvSpPr>
            <xdr:cNvPr id="16415821" name="Button 77" hidden="1">
              <a:extLst>
                <a:ext uri="{63B3BB69-23CF-44E3-9099-C40C66FF867C}">
                  <a14:compatExt spid="_x0000_s16415821"/>
                </a:ext>
                <a:ext uri="{FF2B5EF4-FFF2-40B4-BE49-F238E27FC236}">
                  <a16:creationId xmlns:a16="http://schemas.microsoft.com/office/drawing/2014/main" id="{00000000-0008-0000-0600-00004D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75</xdr:row>
          <xdr:rowOff>0</xdr:rowOff>
        </xdr:from>
        <xdr:to>
          <xdr:col>4</xdr:col>
          <xdr:colOff>104775</xdr:colOff>
          <xdr:row>75</xdr:row>
          <xdr:rowOff>219075</xdr:rowOff>
        </xdr:to>
        <xdr:sp macro="" textlink="">
          <xdr:nvSpPr>
            <xdr:cNvPr id="16415822" name="Button 78" hidden="1">
              <a:extLst>
                <a:ext uri="{63B3BB69-23CF-44E3-9099-C40C66FF867C}">
                  <a14:compatExt spid="_x0000_s16415822"/>
                </a:ext>
                <a:ext uri="{FF2B5EF4-FFF2-40B4-BE49-F238E27FC236}">
                  <a16:creationId xmlns:a16="http://schemas.microsoft.com/office/drawing/2014/main" id="{00000000-0008-0000-0600-00004E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100</xdr:row>
          <xdr:rowOff>0</xdr:rowOff>
        </xdr:from>
        <xdr:to>
          <xdr:col>4</xdr:col>
          <xdr:colOff>104775</xdr:colOff>
          <xdr:row>100</xdr:row>
          <xdr:rowOff>219075</xdr:rowOff>
        </xdr:to>
        <xdr:sp macro="" textlink="">
          <xdr:nvSpPr>
            <xdr:cNvPr id="16415823" name="Button 79" hidden="1">
              <a:extLst>
                <a:ext uri="{63B3BB69-23CF-44E3-9099-C40C66FF867C}">
                  <a14:compatExt spid="_x0000_s16415823"/>
                </a:ext>
                <a:ext uri="{FF2B5EF4-FFF2-40B4-BE49-F238E27FC236}">
                  <a16:creationId xmlns:a16="http://schemas.microsoft.com/office/drawing/2014/main" id="{00000000-0008-0000-0600-00004F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175</xdr:row>
          <xdr:rowOff>0</xdr:rowOff>
        </xdr:from>
        <xdr:to>
          <xdr:col>4</xdr:col>
          <xdr:colOff>104775</xdr:colOff>
          <xdr:row>176</xdr:row>
          <xdr:rowOff>9525</xdr:rowOff>
        </xdr:to>
        <xdr:sp macro="" textlink="">
          <xdr:nvSpPr>
            <xdr:cNvPr id="16415824" name="Button 80" hidden="1">
              <a:extLst>
                <a:ext uri="{63B3BB69-23CF-44E3-9099-C40C66FF867C}">
                  <a14:compatExt spid="_x0000_s16415824"/>
                </a:ext>
                <a:ext uri="{FF2B5EF4-FFF2-40B4-BE49-F238E27FC236}">
                  <a16:creationId xmlns:a16="http://schemas.microsoft.com/office/drawing/2014/main" id="{00000000-0008-0000-0600-000050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200</xdr:row>
          <xdr:rowOff>0</xdr:rowOff>
        </xdr:from>
        <xdr:to>
          <xdr:col>4</xdr:col>
          <xdr:colOff>104775</xdr:colOff>
          <xdr:row>201</xdr:row>
          <xdr:rowOff>9525</xdr:rowOff>
        </xdr:to>
        <xdr:sp macro="" textlink="">
          <xdr:nvSpPr>
            <xdr:cNvPr id="16415825" name="Button 81" hidden="1">
              <a:extLst>
                <a:ext uri="{63B3BB69-23CF-44E3-9099-C40C66FF867C}">
                  <a14:compatExt spid="_x0000_s16415825"/>
                </a:ext>
                <a:ext uri="{FF2B5EF4-FFF2-40B4-BE49-F238E27FC236}">
                  <a16:creationId xmlns:a16="http://schemas.microsoft.com/office/drawing/2014/main" id="{00000000-0008-0000-0600-000051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133</xdr:row>
          <xdr:rowOff>0</xdr:rowOff>
        </xdr:from>
        <xdr:to>
          <xdr:col>6</xdr:col>
          <xdr:colOff>152400</xdr:colOff>
          <xdr:row>133</xdr:row>
          <xdr:rowOff>238125</xdr:rowOff>
        </xdr:to>
        <xdr:sp macro="" textlink="">
          <xdr:nvSpPr>
            <xdr:cNvPr id="16415826" name="Button 82" hidden="1">
              <a:extLst>
                <a:ext uri="{63B3BB69-23CF-44E3-9099-C40C66FF867C}">
                  <a14:compatExt spid="_x0000_s16415826"/>
                </a:ext>
                <a:ext uri="{FF2B5EF4-FFF2-40B4-BE49-F238E27FC236}">
                  <a16:creationId xmlns:a16="http://schemas.microsoft.com/office/drawing/2014/main" id="{00000000-0008-0000-0600-000052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85725</xdr:colOff>
          <xdr:row>133</xdr:row>
          <xdr:rowOff>0</xdr:rowOff>
        </xdr:from>
        <xdr:to>
          <xdr:col>8</xdr:col>
          <xdr:colOff>228600</xdr:colOff>
          <xdr:row>133</xdr:row>
          <xdr:rowOff>238125</xdr:rowOff>
        </xdr:to>
        <xdr:sp macro="" textlink="">
          <xdr:nvSpPr>
            <xdr:cNvPr id="16415827" name="Button 83" hidden="1">
              <a:extLst>
                <a:ext uri="{63B3BB69-23CF-44E3-9099-C40C66FF867C}">
                  <a14:compatExt spid="_x0000_s16415827"/>
                </a:ext>
                <a:ext uri="{FF2B5EF4-FFF2-40B4-BE49-F238E27FC236}">
                  <a16:creationId xmlns:a16="http://schemas.microsoft.com/office/drawing/2014/main" id="{00000000-0008-0000-0600-000053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180975</xdr:colOff>
          <xdr:row>133</xdr:row>
          <xdr:rowOff>0</xdr:rowOff>
        </xdr:from>
        <xdr:to>
          <xdr:col>10</xdr:col>
          <xdr:colOff>333375</xdr:colOff>
          <xdr:row>133</xdr:row>
          <xdr:rowOff>238125</xdr:rowOff>
        </xdr:to>
        <xdr:sp macro="" textlink="">
          <xdr:nvSpPr>
            <xdr:cNvPr id="16415828" name="Button 84" hidden="1">
              <a:extLst>
                <a:ext uri="{63B3BB69-23CF-44E3-9099-C40C66FF867C}">
                  <a14:compatExt spid="_x0000_s16415828"/>
                </a:ext>
                <a:ext uri="{FF2B5EF4-FFF2-40B4-BE49-F238E27FC236}">
                  <a16:creationId xmlns:a16="http://schemas.microsoft.com/office/drawing/2014/main" id="{00000000-0008-0000-0600-000054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257175</xdr:colOff>
          <xdr:row>133</xdr:row>
          <xdr:rowOff>0</xdr:rowOff>
        </xdr:from>
        <xdr:to>
          <xdr:col>13</xdr:col>
          <xdr:colOff>47625</xdr:colOff>
          <xdr:row>133</xdr:row>
          <xdr:rowOff>238125</xdr:rowOff>
        </xdr:to>
        <xdr:sp macro="" textlink="">
          <xdr:nvSpPr>
            <xdr:cNvPr id="16415829" name="Button 85" hidden="1">
              <a:extLst>
                <a:ext uri="{63B3BB69-23CF-44E3-9099-C40C66FF867C}">
                  <a14:compatExt spid="_x0000_s16415829"/>
                </a:ext>
                <a:ext uri="{FF2B5EF4-FFF2-40B4-BE49-F238E27FC236}">
                  <a16:creationId xmlns:a16="http://schemas.microsoft.com/office/drawing/2014/main" id="{00000000-0008-0000-0600-000055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76200</xdr:colOff>
          <xdr:row>133</xdr:row>
          <xdr:rowOff>0</xdr:rowOff>
        </xdr:from>
        <xdr:to>
          <xdr:col>15</xdr:col>
          <xdr:colOff>66675</xdr:colOff>
          <xdr:row>133</xdr:row>
          <xdr:rowOff>238125</xdr:rowOff>
        </xdr:to>
        <xdr:sp macro="" textlink="">
          <xdr:nvSpPr>
            <xdr:cNvPr id="16415830" name="Button 86" hidden="1">
              <a:extLst>
                <a:ext uri="{63B3BB69-23CF-44E3-9099-C40C66FF867C}">
                  <a14:compatExt spid="_x0000_s16415830"/>
                </a:ext>
                <a:ext uri="{FF2B5EF4-FFF2-40B4-BE49-F238E27FC236}">
                  <a16:creationId xmlns:a16="http://schemas.microsoft.com/office/drawing/2014/main" id="{00000000-0008-0000-0600-000056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438150</xdr:colOff>
          <xdr:row>133</xdr:row>
          <xdr:rowOff>0</xdr:rowOff>
        </xdr:from>
        <xdr:to>
          <xdr:col>16</xdr:col>
          <xdr:colOff>428625</xdr:colOff>
          <xdr:row>133</xdr:row>
          <xdr:rowOff>238125</xdr:rowOff>
        </xdr:to>
        <xdr:sp macro="" textlink="">
          <xdr:nvSpPr>
            <xdr:cNvPr id="16415831" name="Button 87" hidden="1">
              <a:extLst>
                <a:ext uri="{63B3BB69-23CF-44E3-9099-C40C66FF867C}">
                  <a14:compatExt spid="_x0000_s16415831"/>
                </a:ext>
                <a:ext uri="{FF2B5EF4-FFF2-40B4-BE49-F238E27FC236}">
                  <a16:creationId xmlns:a16="http://schemas.microsoft.com/office/drawing/2014/main" id="{00000000-0008-0000-0600-000057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161925</xdr:colOff>
          <xdr:row>133</xdr:row>
          <xdr:rowOff>0</xdr:rowOff>
        </xdr:from>
        <xdr:to>
          <xdr:col>18</xdr:col>
          <xdr:colOff>152400</xdr:colOff>
          <xdr:row>133</xdr:row>
          <xdr:rowOff>238125</xdr:rowOff>
        </xdr:to>
        <xdr:sp macro="" textlink="">
          <xdr:nvSpPr>
            <xdr:cNvPr id="16415832" name="Button 88" hidden="1">
              <a:extLst>
                <a:ext uri="{63B3BB69-23CF-44E3-9099-C40C66FF867C}">
                  <a14:compatExt spid="_x0000_s16415832"/>
                </a:ext>
                <a:ext uri="{FF2B5EF4-FFF2-40B4-BE49-F238E27FC236}">
                  <a16:creationId xmlns:a16="http://schemas.microsoft.com/office/drawing/2014/main" id="{00000000-0008-0000-0600-000058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419100</xdr:colOff>
          <xdr:row>133</xdr:row>
          <xdr:rowOff>0</xdr:rowOff>
        </xdr:from>
        <xdr:to>
          <xdr:col>19</xdr:col>
          <xdr:colOff>419100</xdr:colOff>
          <xdr:row>133</xdr:row>
          <xdr:rowOff>238125</xdr:rowOff>
        </xdr:to>
        <xdr:sp macro="" textlink="">
          <xdr:nvSpPr>
            <xdr:cNvPr id="16415833" name="Button 89" hidden="1">
              <a:extLst>
                <a:ext uri="{63B3BB69-23CF-44E3-9099-C40C66FF867C}">
                  <a14:compatExt spid="_x0000_s16415833"/>
                </a:ext>
                <a:ext uri="{FF2B5EF4-FFF2-40B4-BE49-F238E27FC236}">
                  <a16:creationId xmlns:a16="http://schemas.microsoft.com/office/drawing/2014/main" id="{00000000-0008-0000-0600-000059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133350</xdr:colOff>
          <xdr:row>133</xdr:row>
          <xdr:rowOff>0</xdr:rowOff>
        </xdr:from>
        <xdr:to>
          <xdr:col>21</xdr:col>
          <xdr:colOff>133350</xdr:colOff>
          <xdr:row>133</xdr:row>
          <xdr:rowOff>238125</xdr:rowOff>
        </xdr:to>
        <xdr:sp macro="" textlink="">
          <xdr:nvSpPr>
            <xdr:cNvPr id="16415834" name="Button 90" hidden="1">
              <a:extLst>
                <a:ext uri="{63B3BB69-23CF-44E3-9099-C40C66FF867C}">
                  <a14:compatExt spid="_x0000_s16415834"/>
                </a:ext>
                <a:ext uri="{FF2B5EF4-FFF2-40B4-BE49-F238E27FC236}">
                  <a16:creationId xmlns:a16="http://schemas.microsoft.com/office/drawing/2014/main" id="{00000000-0008-0000-0600-00005A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26</xdr:row>
          <xdr:rowOff>0</xdr:rowOff>
        </xdr:from>
        <xdr:to>
          <xdr:col>21</xdr:col>
          <xdr:colOff>238125</xdr:colOff>
          <xdr:row>26</xdr:row>
          <xdr:rowOff>238125</xdr:rowOff>
        </xdr:to>
        <xdr:sp macro="" textlink="">
          <xdr:nvSpPr>
            <xdr:cNvPr id="16415835" name="Button 91" hidden="1">
              <a:extLst>
                <a:ext uri="{63B3BB69-23CF-44E3-9099-C40C66FF867C}">
                  <a14:compatExt spid="_x0000_s16415835"/>
                </a:ext>
                <a:ext uri="{FF2B5EF4-FFF2-40B4-BE49-F238E27FC236}">
                  <a16:creationId xmlns:a16="http://schemas.microsoft.com/office/drawing/2014/main" id="{00000000-0008-0000-0600-00005B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51</xdr:row>
          <xdr:rowOff>0</xdr:rowOff>
        </xdr:from>
        <xdr:to>
          <xdr:col>21</xdr:col>
          <xdr:colOff>200025</xdr:colOff>
          <xdr:row>51</xdr:row>
          <xdr:rowOff>238125</xdr:rowOff>
        </xdr:to>
        <xdr:sp macro="" textlink="">
          <xdr:nvSpPr>
            <xdr:cNvPr id="16415836" name="Button 92" hidden="1">
              <a:extLst>
                <a:ext uri="{63B3BB69-23CF-44E3-9099-C40C66FF867C}">
                  <a14:compatExt spid="_x0000_s16415836"/>
                </a:ext>
                <a:ext uri="{FF2B5EF4-FFF2-40B4-BE49-F238E27FC236}">
                  <a16:creationId xmlns:a16="http://schemas.microsoft.com/office/drawing/2014/main" id="{00000000-0008-0000-0600-00005C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75</xdr:row>
          <xdr:rowOff>0</xdr:rowOff>
        </xdr:from>
        <xdr:to>
          <xdr:col>21</xdr:col>
          <xdr:colOff>238125</xdr:colOff>
          <xdr:row>75</xdr:row>
          <xdr:rowOff>238125</xdr:rowOff>
        </xdr:to>
        <xdr:sp macro="" textlink="">
          <xdr:nvSpPr>
            <xdr:cNvPr id="16415837" name="Button 93" hidden="1">
              <a:extLst>
                <a:ext uri="{63B3BB69-23CF-44E3-9099-C40C66FF867C}">
                  <a14:compatExt spid="_x0000_s16415837"/>
                </a:ext>
                <a:ext uri="{FF2B5EF4-FFF2-40B4-BE49-F238E27FC236}">
                  <a16:creationId xmlns:a16="http://schemas.microsoft.com/office/drawing/2014/main" id="{00000000-0008-0000-0600-00005D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100</xdr:row>
          <xdr:rowOff>0</xdr:rowOff>
        </xdr:from>
        <xdr:to>
          <xdr:col>21</xdr:col>
          <xdr:colOff>85725</xdr:colOff>
          <xdr:row>100</xdr:row>
          <xdr:rowOff>238125</xdr:rowOff>
        </xdr:to>
        <xdr:sp macro="" textlink="">
          <xdr:nvSpPr>
            <xdr:cNvPr id="16415838" name="Button 94" hidden="1">
              <a:extLst>
                <a:ext uri="{63B3BB69-23CF-44E3-9099-C40C66FF867C}">
                  <a14:compatExt spid="_x0000_s16415838"/>
                </a:ext>
                <a:ext uri="{FF2B5EF4-FFF2-40B4-BE49-F238E27FC236}">
                  <a16:creationId xmlns:a16="http://schemas.microsoft.com/office/drawing/2014/main" id="{00000000-0008-0000-0600-00005E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125</xdr:row>
          <xdr:rowOff>0</xdr:rowOff>
        </xdr:from>
        <xdr:to>
          <xdr:col>21</xdr:col>
          <xdr:colOff>238125</xdr:colOff>
          <xdr:row>126</xdr:row>
          <xdr:rowOff>0</xdr:rowOff>
        </xdr:to>
        <xdr:sp macro="" textlink="">
          <xdr:nvSpPr>
            <xdr:cNvPr id="16415839" name="Button 95" hidden="1">
              <a:extLst>
                <a:ext uri="{63B3BB69-23CF-44E3-9099-C40C66FF867C}">
                  <a14:compatExt spid="_x0000_s16415839"/>
                </a:ext>
                <a:ext uri="{FF2B5EF4-FFF2-40B4-BE49-F238E27FC236}">
                  <a16:creationId xmlns:a16="http://schemas.microsoft.com/office/drawing/2014/main" id="{00000000-0008-0000-0600-00005F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150</xdr:row>
          <xdr:rowOff>0</xdr:rowOff>
        </xdr:from>
        <xdr:to>
          <xdr:col>21</xdr:col>
          <xdr:colOff>238125</xdr:colOff>
          <xdr:row>151</xdr:row>
          <xdr:rowOff>0</xdr:rowOff>
        </xdr:to>
        <xdr:sp macro="" textlink="">
          <xdr:nvSpPr>
            <xdr:cNvPr id="16415840" name="Button 96" hidden="1">
              <a:extLst>
                <a:ext uri="{63B3BB69-23CF-44E3-9099-C40C66FF867C}">
                  <a14:compatExt spid="_x0000_s16415840"/>
                </a:ext>
                <a:ext uri="{FF2B5EF4-FFF2-40B4-BE49-F238E27FC236}">
                  <a16:creationId xmlns:a16="http://schemas.microsoft.com/office/drawing/2014/main" id="{00000000-0008-0000-0600-000060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175</xdr:row>
          <xdr:rowOff>0</xdr:rowOff>
        </xdr:from>
        <xdr:to>
          <xdr:col>21</xdr:col>
          <xdr:colOff>238125</xdr:colOff>
          <xdr:row>176</xdr:row>
          <xdr:rowOff>38100</xdr:rowOff>
        </xdr:to>
        <xdr:sp macro="" textlink="">
          <xdr:nvSpPr>
            <xdr:cNvPr id="16415841" name="Button 97" hidden="1">
              <a:extLst>
                <a:ext uri="{63B3BB69-23CF-44E3-9099-C40C66FF867C}">
                  <a14:compatExt spid="_x0000_s16415841"/>
                </a:ext>
                <a:ext uri="{FF2B5EF4-FFF2-40B4-BE49-F238E27FC236}">
                  <a16:creationId xmlns:a16="http://schemas.microsoft.com/office/drawing/2014/main" id="{00000000-0008-0000-0600-000061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200</xdr:row>
          <xdr:rowOff>0</xdr:rowOff>
        </xdr:from>
        <xdr:to>
          <xdr:col>21</xdr:col>
          <xdr:colOff>238125</xdr:colOff>
          <xdr:row>201</xdr:row>
          <xdr:rowOff>38100</xdr:rowOff>
        </xdr:to>
        <xdr:sp macro="" textlink="">
          <xdr:nvSpPr>
            <xdr:cNvPr id="16415842" name="Button 98" hidden="1">
              <a:extLst>
                <a:ext uri="{63B3BB69-23CF-44E3-9099-C40C66FF867C}">
                  <a14:compatExt spid="_x0000_s16415842"/>
                </a:ext>
                <a:ext uri="{FF2B5EF4-FFF2-40B4-BE49-F238E27FC236}">
                  <a16:creationId xmlns:a16="http://schemas.microsoft.com/office/drawing/2014/main" id="{00000000-0008-0000-0600-000062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36</xdr:row>
          <xdr:rowOff>47625</xdr:rowOff>
        </xdr:from>
        <xdr:to>
          <xdr:col>1</xdr:col>
          <xdr:colOff>180975</xdr:colOff>
          <xdr:row>36</xdr:row>
          <xdr:rowOff>514350</xdr:rowOff>
        </xdr:to>
        <xdr:sp macro="" textlink="">
          <xdr:nvSpPr>
            <xdr:cNvPr id="16415843" name="Button 99" hidden="1">
              <a:extLst>
                <a:ext uri="{63B3BB69-23CF-44E3-9099-C40C66FF867C}">
                  <a14:compatExt spid="_x0000_s16415843"/>
                </a:ext>
                <a:ext uri="{FF2B5EF4-FFF2-40B4-BE49-F238E27FC236}">
                  <a16:creationId xmlns:a16="http://schemas.microsoft.com/office/drawing/2014/main" id="{00000000-0008-0000-0600-000063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60</xdr:row>
          <xdr:rowOff>47625</xdr:rowOff>
        </xdr:from>
        <xdr:to>
          <xdr:col>1</xdr:col>
          <xdr:colOff>152400</xdr:colOff>
          <xdr:row>60</xdr:row>
          <xdr:rowOff>514350</xdr:rowOff>
        </xdr:to>
        <xdr:sp macro="" textlink="">
          <xdr:nvSpPr>
            <xdr:cNvPr id="16415844" name="Button 100" hidden="1">
              <a:extLst>
                <a:ext uri="{63B3BB69-23CF-44E3-9099-C40C66FF867C}">
                  <a14:compatExt spid="_x0000_s16415844"/>
                </a:ext>
                <a:ext uri="{FF2B5EF4-FFF2-40B4-BE49-F238E27FC236}">
                  <a16:creationId xmlns:a16="http://schemas.microsoft.com/office/drawing/2014/main" id="{00000000-0008-0000-0600-000064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60</xdr:row>
          <xdr:rowOff>47625</xdr:rowOff>
        </xdr:from>
        <xdr:to>
          <xdr:col>1</xdr:col>
          <xdr:colOff>180975</xdr:colOff>
          <xdr:row>60</xdr:row>
          <xdr:rowOff>514350</xdr:rowOff>
        </xdr:to>
        <xdr:sp macro="" textlink="">
          <xdr:nvSpPr>
            <xdr:cNvPr id="16415845" name="Button 101" hidden="1">
              <a:extLst>
                <a:ext uri="{63B3BB69-23CF-44E3-9099-C40C66FF867C}">
                  <a14:compatExt spid="_x0000_s16415845"/>
                </a:ext>
                <a:ext uri="{FF2B5EF4-FFF2-40B4-BE49-F238E27FC236}">
                  <a16:creationId xmlns:a16="http://schemas.microsoft.com/office/drawing/2014/main" id="{00000000-0008-0000-0600-000065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85</xdr:row>
          <xdr:rowOff>47625</xdr:rowOff>
        </xdr:from>
        <xdr:to>
          <xdr:col>1</xdr:col>
          <xdr:colOff>190500</xdr:colOff>
          <xdr:row>85</xdr:row>
          <xdr:rowOff>514350</xdr:rowOff>
        </xdr:to>
        <xdr:sp macro="" textlink="">
          <xdr:nvSpPr>
            <xdr:cNvPr id="16415846" name="Button 102" hidden="1">
              <a:extLst>
                <a:ext uri="{63B3BB69-23CF-44E3-9099-C40C66FF867C}">
                  <a14:compatExt spid="_x0000_s16415846"/>
                </a:ext>
                <a:ext uri="{FF2B5EF4-FFF2-40B4-BE49-F238E27FC236}">
                  <a16:creationId xmlns:a16="http://schemas.microsoft.com/office/drawing/2014/main" id="{00000000-0008-0000-0600-000066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85</xdr:row>
          <xdr:rowOff>47625</xdr:rowOff>
        </xdr:from>
        <xdr:to>
          <xdr:col>1</xdr:col>
          <xdr:colOff>152400</xdr:colOff>
          <xdr:row>85</xdr:row>
          <xdr:rowOff>514350</xdr:rowOff>
        </xdr:to>
        <xdr:sp macro="" textlink="">
          <xdr:nvSpPr>
            <xdr:cNvPr id="16415847" name="Button 103" hidden="1">
              <a:extLst>
                <a:ext uri="{63B3BB69-23CF-44E3-9099-C40C66FF867C}">
                  <a14:compatExt spid="_x0000_s16415847"/>
                </a:ext>
                <a:ext uri="{FF2B5EF4-FFF2-40B4-BE49-F238E27FC236}">
                  <a16:creationId xmlns:a16="http://schemas.microsoft.com/office/drawing/2014/main" id="{00000000-0008-0000-0600-000067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85</xdr:row>
          <xdr:rowOff>47625</xdr:rowOff>
        </xdr:from>
        <xdr:to>
          <xdr:col>1</xdr:col>
          <xdr:colOff>180975</xdr:colOff>
          <xdr:row>85</xdr:row>
          <xdr:rowOff>514350</xdr:rowOff>
        </xdr:to>
        <xdr:sp macro="" textlink="">
          <xdr:nvSpPr>
            <xdr:cNvPr id="16415848" name="Button 104" hidden="1">
              <a:extLst>
                <a:ext uri="{63B3BB69-23CF-44E3-9099-C40C66FF867C}">
                  <a14:compatExt spid="_x0000_s16415848"/>
                </a:ext>
                <a:ext uri="{FF2B5EF4-FFF2-40B4-BE49-F238E27FC236}">
                  <a16:creationId xmlns:a16="http://schemas.microsoft.com/office/drawing/2014/main" id="{00000000-0008-0000-0600-000068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110</xdr:row>
          <xdr:rowOff>47625</xdr:rowOff>
        </xdr:from>
        <xdr:to>
          <xdr:col>1</xdr:col>
          <xdr:colOff>190500</xdr:colOff>
          <xdr:row>110</xdr:row>
          <xdr:rowOff>514350</xdr:rowOff>
        </xdr:to>
        <xdr:sp macro="" textlink="">
          <xdr:nvSpPr>
            <xdr:cNvPr id="16415849" name="Button 105" hidden="1">
              <a:extLst>
                <a:ext uri="{63B3BB69-23CF-44E3-9099-C40C66FF867C}">
                  <a14:compatExt spid="_x0000_s16415849"/>
                </a:ext>
                <a:ext uri="{FF2B5EF4-FFF2-40B4-BE49-F238E27FC236}">
                  <a16:creationId xmlns:a16="http://schemas.microsoft.com/office/drawing/2014/main" id="{00000000-0008-0000-0600-000069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110</xdr:row>
          <xdr:rowOff>47625</xdr:rowOff>
        </xdr:from>
        <xdr:to>
          <xdr:col>1</xdr:col>
          <xdr:colOff>190500</xdr:colOff>
          <xdr:row>110</xdr:row>
          <xdr:rowOff>514350</xdr:rowOff>
        </xdr:to>
        <xdr:sp macro="" textlink="">
          <xdr:nvSpPr>
            <xdr:cNvPr id="16415850" name="Button 106" hidden="1">
              <a:extLst>
                <a:ext uri="{63B3BB69-23CF-44E3-9099-C40C66FF867C}">
                  <a14:compatExt spid="_x0000_s16415850"/>
                </a:ext>
                <a:ext uri="{FF2B5EF4-FFF2-40B4-BE49-F238E27FC236}">
                  <a16:creationId xmlns:a16="http://schemas.microsoft.com/office/drawing/2014/main" id="{00000000-0008-0000-0600-00006A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110</xdr:row>
          <xdr:rowOff>47625</xdr:rowOff>
        </xdr:from>
        <xdr:to>
          <xdr:col>1</xdr:col>
          <xdr:colOff>152400</xdr:colOff>
          <xdr:row>110</xdr:row>
          <xdr:rowOff>514350</xdr:rowOff>
        </xdr:to>
        <xdr:sp macro="" textlink="">
          <xdr:nvSpPr>
            <xdr:cNvPr id="16415851" name="Button 107" hidden="1">
              <a:extLst>
                <a:ext uri="{63B3BB69-23CF-44E3-9099-C40C66FF867C}">
                  <a14:compatExt spid="_x0000_s16415851"/>
                </a:ext>
                <a:ext uri="{FF2B5EF4-FFF2-40B4-BE49-F238E27FC236}">
                  <a16:creationId xmlns:a16="http://schemas.microsoft.com/office/drawing/2014/main" id="{00000000-0008-0000-0600-00006B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110</xdr:row>
          <xdr:rowOff>47625</xdr:rowOff>
        </xdr:from>
        <xdr:to>
          <xdr:col>1</xdr:col>
          <xdr:colOff>180975</xdr:colOff>
          <xdr:row>110</xdr:row>
          <xdr:rowOff>514350</xdr:rowOff>
        </xdr:to>
        <xdr:sp macro="" textlink="">
          <xdr:nvSpPr>
            <xdr:cNvPr id="16415852" name="Button 108" hidden="1">
              <a:extLst>
                <a:ext uri="{63B3BB69-23CF-44E3-9099-C40C66FF867C}">
                  <a14:compatExt spid="_x0000_s16415852"/>
                </a:ext>
                <a:ext uri="{FF2B5EF4-FFF2-40B4-BE49-F238E27FC236}">
                  <a16:creationId xmlns:a16="http://schemas.microsoft.com/office/drawing/2014/main" id="{00000000-0008-0000-0600-00006C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135</xdr:row>
          <xdr:rowOff>47625</xdr:rowOff>
        </xdr:from>
        <xdr:to>
          <xdr:col>1</xdr:col>
          <xdr:colOff>190500</xdr:colOff>
          <xdr:row>135</xdr:row>
          <xdr:rowOff>514350</xdr:rowOff>
        </xdr:to>
        <xdr:sp macro="" textlink="">
          <xdr:nvSpPr>
            <xdr:cNvPr id="16415853" name="Button 109" hidden="1">
              <a:extLst>
                <a:ext uri="{63B3BB69-23CF-44E3-9099-C40C66FF867C}">
                  <a14:compatExt spid="_x0000_s16415853"/>
                </a:ext>
                <a:ext uri="{FF2B5EF4-FFF2-40B4-BE49-F238E27FC236}">
                  <a16:creationId xmlns:a16="http://schemas.microsoft.com/office/drawing/2014/main" id="{00000000-0008-0000-0600-00006D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135</xdr:row>
          <xdr:rowOff>47625</xdr:rowOff>
        </xdr:from>
        <xdr:to>
          <xdr:col>1</xdr:col>
          <xdr:colOff>190500</xdr:colOff>
          <xdr:row>135</xdr:row>
          <xdr:rowOff>514350</xdr:rowOff>
        </xdr:to>
        <xdr:sp macro="" textlink="">
          <xdr:nvSpPr>
            <xdr:cNvPr id="16415854" name="Button 110" hidden="1">
              <a:extLst>
                <a:ext uri="{63B3BB69-23CF-44E3-9099-C40C66FF867C}">
                  <a14:compatExt spid="_x0000_s16415854"/>
                </a:ext>
                <a:ext uri="{FF2B5EF4-FFF2-40B4-BE49-F238E27FC236}">
                  <a16:creationId xmlns:a16="http://schemas.microsoft.com/office/drawing/2014/main" id="{00000000-0008-0000-0600-00006E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135</xdr:row>
          <xdr:rowOff>47625</xdr:rowOff>
        </xdr:from>
        <xdr:to>
          <xdr:col>1</xdr:col>
          <xdr:colOff>190500</xdr:colOff>
          <xdr:row>135</xdr:row>
          <xdr:rowOff>514350</xdr:rowOff>
        </xdr:to>
        <xdr:sp macro="" textlink="">
          <xdr:nvSpPr>
            <xdr:cNvPr id="16415855" name="Button 111" hidden="1">
              <a:extLst>
                <a:ext uri="{63B3BB69-23CF-44E3-9099-C40C66FF867C}">
                  <a14:compatExt spid="_x0000_s16415855"/>
                </a:ext>
                <a:ext uri="{FF2B5EF4-FFF2-40B4-BE49-F238E27FC236}">
                  <a16:creationId xmlns:a16="http://schemas.microsoft.com/office/drawing/2014/main" id="{00000000-0008-0000-0600-00006F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135</xdr:row>
          <xdr:rowOff>47625</xdr:rowOff>
        </xdr:from>
        <xdr:to>
          <xdr:col>1</xdr:col>
          <xdr:colOff>152400</xdr:colOff>
          <xdr:row>135</xdr:row>
          <xdr:rowOff>514350</xdr:rowOff>
        </xdr:to>
        <xdr:sp macro="" textlink="">
          <xdr:nvSpPr>
            <xdr:cNvPr id="16415856" name="Button 112" hidden="1">
              <a:extLst>
                <a:ext uri="{63B3BB69-23CF-44E3-9099-C40C66FF867C}">
                  <a14:compatExt spid="_x0000_s16415856"/>
                </a:ext>
                <a:ext uri="{FF2B5EF4-FFF2-40B4-BE49-F238E27FC236}">
                  <a16:creationId xmlns:a16="http://schemas.microsoft.com/office/drawing/2014/main" id="{00000000-0008-0000-0600-000070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135</xdr:row>
          <xdr:rowOff>47625</xdr:rowOff>
        </xdr:from>
        <xdr:to>
          <xdr:col>1</xdr:col>
          <xdr:colOff>180975</xdr:colOff>
          <xdr:row>135</xdr:row>
          <xdr:rowOff>514350</xdr:rowOff>
        </xdr:to>
        <xdr:sp macro="" textlink="">
          <xdr:nvSpPr>
            <xdr:cNvPr id="16415857" name="Button 113" hidden="1">
              <a:extLst>
                <a:ext uri="{63B3BB69-23CF-44E3-9099-C40C66FF867C}">
                  <a14:compatExt spid="_x0000_s16415857"/>
                </a:ext>
                <a:ext uri="{FF2B5EF4-FFF2-40B4-BE49-F238E27FC236}">
                  <a16:creationId xmlns:a16="http://schemas.microsoft.com/office/drawing/2014/main" id="{00000000-0008-0000-0600-000071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160</xdr:row>
          <xdr:rowOff>85725</xdr:rowOff>
        </xdr:from>
        <xdr:to>
          <xdr:col>1</xdr:col>
          <xdr:colOff>171450</xdr:colOff>
          <xdr:row>160</xdr:row>
          <xdr:rowOff>533400</xdr:rowOff>
        </xdr:to>
        <xdr:sp macro="" textlink="">
          <xdr:nvSpPr>
            <xdr:cNvPr id="16415858" name="Button 114" hidden="1">
              <a:extLst>
                <a:ext uri="{63B3BB69-23CF-44E3-9099-C40C66FF867C}">
                  <a14:compatExt spid="_x0000_s16415858"/>
                </a:ext>
                <a:ext uri="{FF2B5EF4-FFF2-40B4-BE49-F238E27FC236}">
                  <a16:creationId xmlns:a16="http://schemas.microsoft.com/office/drawing/2014/main" id="{00000000-0008-0000-0600-000072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160</xdr:row>
          <xdr:rowOff>47625</xdr:rowOff>
        </xdr:from>
        <xdr:to>
          <xdr:col>1</xdr:col>
          <xdr:colOff>190500</xdr:colOff>
          <xdr:row>160</xdr:row>
          <xdr:rowOff>514350</xdr:rowOff>
        </xdr:to>
        <xdr:sp macro="" textlink="">
          <xdr:nvSpPr>
            <xdr:cNvPr id="16415859" name="Button 115" hidden="1">
              <a:extLst>
                <a:ext uri="{63B3BB69-23CF-44E3-9099-C40C66FF867C}">
                  <a14:compatExt spid="_x0000_s16415859"/>
                </a:ext>
                <a:ext uri="{FF2B5EF4-FFF2-40B4-BE49-F238E27FC236}">
                  <a16:creationId xmlns:a16="http://schemas.microsoft.com/office/drawing/2014/main" id="{00000000-0008-0000-0600-000073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160</xdr:row>
          <xdr:rowOff>47625</xdr:rowOff>
        </xdr:from>
        <xdr:to>
          <xdr:col>1</xdr:col>
          <xdr:colOff>190500</xdr:colOff>
          <xdr:row>160</xdr:row>
          <xdr:rowOff>514350</xdr:rowOff>
        </xdr:to>
        <xdr:sp macro="" textlink="">
          <xdr:nvSpPr>
            <xdr:cNvPr id="16415860" name="Button 116" hidden="1">
              <a:extLst>
                <a:ext uri="{63B3BB69-23CF-44E3-9099-C40C66FF867C}">
                  <a14:compatExt spid="_x0000_s16415860"/>
                </a:ext>
                <a:ext uri="{FF2B5EF4-FFF2-40B4-BE49-F238E27FC236}">
                  <a16:creationId xmlns:a16="http://schemas.microsoft.com/office/drawing/2014/main" id="{00000000-0008-0000-0600-000074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160</xdr:row>
          <xdr:rowOff>47625</xdr:rowOff>
        </xdr:from>
        <xdr:to>
          <xdr:col>1</xdr:col>
          <xdr:colOff>190500</xdr:colOff>
          <xdr:row>160</xdr:row>
          <xdr:rowOff>514350</xdr:rowOff>
        </xdr:to>
        <xdr:sp macro="" textlink="">
          <xdr:nvSpPr>
            <xdr:cNvPr id="16415861" name="Button 117" hidden="1">
              <a:extLst>
                <a:ext uri="{63B3BB69-23CF-44E3-9099-C40C66FF867C}">
                  <a14:compatExt spid="_x0000_s16415861"/>
                </a:ext>
                <a:ext uri="{FF2B5EF4-FFF2-40B4-BE49-F238E27FC236}">
                  <a16:creationId xmlns:a16="http://schemas.microsoft.com/office/drawing/2014/main" id="{00000000-0008-0000-0600-000075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160</xdr:row>
          <xdr:rowOff>47625</xdr:rowOff>
        </xdr:from>
        <xdr:to>
          <xdr:col>1</xdr:col>
          <xdr:colOff>152400</xdr:colOff>
          <xdr:row>160</xdr:row>
          <xdr:rowOff>514350</xdr:rowOff>
        </xdr:to>
        <xdr:sp macro="" textlink="">
          <xdr:nvSpPr>
            <xdr:cNvPr id="16415862" name="Button 118" hidden="1">
              <a:extLst>
                <a:ext uri="{63B3BB69-23CF-44E3-9099-C40C66FF867C}">
                  <a14:compatExt spid="_x0000_s16415862"/>
                </a:ext>
                <a:ext uri="{FF2B5EF4-FFF2-40B4-BE49-F238E27FC236}">
                  <a16:creationId xmlns:a16="http://schemas.microsoft.com/office/drawing/2014/main" id="{00000000-0008-0000-0600-000076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160</xdr:row>
          <xdr:rowOff>47625</xdr:rowOff>
        </xdr:from>
        <xdr:to>
          <xdr:col>1</xdr:col>
          <xdr:colOff>180975</xdr:colOff>
          <xdr:row>160</xdr:row>
          <xdr:rowOff>514350</xdr:rowOff>
        </xdr:to>
        <xdr:sp macro="" textlink="">
          <xdr:nvSpPr>
            <xdr:cNvPr id="16415863" name="Button 119" hidden="1">
              <a:extLst>
                <a:ext uri="{63B3BB69-23CF-44E3-9099-C40C66FF867C}">
                  <a14:compatExt spid="_x0000_s16415863"/>
                </a:ext>
                <a:ext uri="{FF2B5EF4-FFF2-40B4-BE49-F238E27FC236}">
                  <a16:creationId xmlns:a16="http://schemas.microsoft.com/office/drawing/2014/main" id="{00000000-0008-0000-0600-000077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185</xdr:row>
          <xdr:rowOff>47625</xdr:rowOff>
        </xdr:from>
        <xdr:to>
          <xdr:col>1</xdr:col>
          <xdr:colOff>219075</xdr:colOff>
          <xdr:row>185</xdr:row>
          <xdr:rowOff>504825</xdr:rowOff>
        </xdr:to>
        <xdr:sp macro="" textlink="">
          <xdr:nvSpPr>
            <xdr:cNvPr id="16415864" name="Button 120" hidden="1">
              <a:extLst>
                <a:ext uri="{63B3BB69-23CF-44E3-9099-C40C66FF867C}">
                  <a14:compatExt spid="_x0000_s16415864"/>
                </a:ext>
                <a:ext uri="{FF2B5EF4-FFF2-40B4-BE49-F238E27FC236}">
                  <a16:creationId xmlns:a16="http://schemas.microsoft.com/office/drawing/2014/main" id="{00000000-0008-0000-0600-000078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185</xdr:row>
          <xdr:rowOff>85725</xdr:rowOff>
        </xdr:from>
        <xdr:to>
          <xdr:col>1</xdr:col>
          <xdr:colOff>171450</xdr:colOff>
          <xdr:row>185</xdr:row>
          <xdr:rowOff>533400</xdr:rowOff>
        </xdr:to>
        <xdr:sp macro="" textlink="">
          <xdr:nvSpPr>
            <xdr:cNvPr id="16415865" name="Button 121" hidden="1">
              <a:extLst>
                <a:ext uri="{63B3BB69-23CF-44E3-9099-C40C66FF867C}">
                  <a14:compatExt spid="_x0000_s16415865"/>
                </a:ext>
                <a:ext uri="{FF2B5EF4-FFF2-40B4-BE49-F238E27FC236}">
                  <a16:creationId xmlns:a16="http://schemas.microsoft.com/office/drawing/2014/main" id="{00000000-0008-0000-0600-000079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185</xdr:row>
          <xdr:rowOff>47625</xdr:rowOff>
        </xdr:from>
        <xdr:to>
          <xdr:col>1</xdr:col>
          <xdr:colOff>190500</xdr:colOff>
          <xdr:row>185</xdr:row>
          <xdr:rowOff>514350</xdr:rowOff>
        </xdr:to>
        <xdr:sp macro="" textlink="">
          <xdr:nvSpPr>
            <xdr:cNvPr id="16415866" name="Button 122" hidden="1">
              <a:extLst>
                <a:ext uri="{63B3BB69-23CF-44E3-9099-C40C66FF867C}">
                  <a14:compatExt spid="_x0000_s16415866"/>
                </a:ext>
                <a:ext uri="{FF2B5EF4-FFF2-40B4-BE49-F238E27FC236}">
                  <a16:creationId xmlns:a16="http://schemas.microsoft.com/office/drawing/2014/main" id="{00000000-0008-0000-0600-00007A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185</xdr:row>
          <xdr:rowOff>47625</xdr:rowOff>
        </xdr:from>
        <xdr:to>
          <xdr:col>1</xdr:col>
          <xdr:colOff>190500</xdr:colOff>
          <xdr:row>185</xdr:row>
          <xdr:rowOff>514350</xdr:rowOff>
        </xdr:to>
        <xdr:sp macro="" textlink="">
          <xdr:nvSpPr>
            <xdr:cNvPr id="16415867" name="Button 123" hidden="1">
              <a:extLst>
                <a:ext uri="{63B3BB69-23CF-44E3-9099-C40C66FF867C}">
                  <a14:compatExt spid="_x0000_s16415867"/>
                </a:ext>
                <a:ext uri="{FF2B5EF4-FFF2-40B4-BE49-F238E27FC236}">
                  <a16:creationId xmlns:a16="http://schemas.microsoft.com/office/drawing/2014/main" id="{00000000-0008-0000-0600-00007B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185</xdr:row>
          <xdr:rowOff>47625</xdr:rowOff>
        </xdr:from>
        <xdr:to>
          <xdr:col>1</xdr:col>
          <xdr:colOff>190500</xdr:colOff>
          <xdr:row>185</xdr:row>
          <xdr:rowOff>514350</xdr:rowOff>
        </xdr:to>
        <xdr:sp macro="" textlink="">
          <xdr:nvSpPr>
            <xdr:cNvPr id="16415868" name="Button 124" hidden="1">
              <a:extLst>
                <a:ext uri="{63B3BB69-23CF-44E3-9099-C40C66FF867C}">
                  <a14:compatExt spid="_x0000_s16415868"/>
                </a:ext>
                <a:ext uri="{FF2B5EF4-FFF2-40B4-BE49-F238E27FC236}">
                  <a16:creationId xmlns:a16="http://schemas.microsoft.com/office/drawing/2014/main" id="{00000000-0008-0000-0600-00007C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185</xdr:row>
          <xdr:rowOff>47625</xdr:rowOff>
        </xdr:from>
        <xdr:to>
          <xdr:col>1</xdr:col>
          <xdr:colOff>152400</xdr:colOff>
          <xdr:row>185</xdr:row>
          <xdr:rowOff>514350</xdr:rowOff>
        </xdr:to>
        <xdr:sp macro="" textlink="">
          <xdr:nvSpPr>
            <xdr:cNvPr id="16415869" name="Button 125" hidden="1">
              <a:extLst>
                <a:ext uri="{63B3BB69-23CF-44E3-9099-C40C66FF867C}">
                  <a14:compatExt spid="_x0000_s16415869"/>
                </a:ext>
                <a:ext uri="{FF2B5EF4-FFF2-40B4-BE49-F238E27FC236}">
                  <a16:creationId xmlns:a16="http://schemas.microsoft.com/office/drawing/2014/main" id="{00000000-0008-0000-0600-00007D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185</xdr:row>
          <xdr:rowOff>47625</xdr:rowOff>
        </xdr:from>
        <xdr:to>
          <xdr:col>1</xdr:col>
          <xdr:colOff>180975</xdr:colOff>
          <xdr:row>185</xdr:row>
          <xdr:rowOff>514350</xdr:rowOff>
        </xdr:to>
        <xdr:sp macro="" textlink="">
          <xdr:nvSpPr>
            <xdr:cNvPr id="16415870" name="Button 126" hidden="1">
              <a:extLst>
                <a:ext uri="{63B3BB69-23CF-44E3-9099-C40C66FF867C}">
                  <a14:compatExt spid="_x0000_s16415870"/>
                </a:ext>
                <a:ext uri="{FF2B5EF4-FFF2-40B4-BE49-F238E27FC236}">
                  <a16:creationId xmlns:a16="http://schemas.microsoft.com/office/drawing/2014/main" id="{00000000-0008-0000-0600-00007E7C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</xdr:colOff>
      <xdr:row>0</xdr:row>
      <xdr:rowOff>99060</xdr:rowOff>
    </xdr:from>
    <xdr:to>
      <xdr:col>3</xdr:col>
      <xdr:colOff>1272540</xdr:colOff>
      <xdr:row>0</xdr:row>
      <xdr:rowOff>449580</xdr:rowOff>
    </xdr:to>
    <xdr:sp macro="[0]!Sort_naam_DG" textlink="">
      <xdr:nvSpPr>
        <xdr:cNvPr id="2" name="Stroomdiagram: Alternatief proce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 bwMode="auto">
        <a:xfrm>
          <a:off x="1508760" y="99060"/>
          <a:ext cx="1188720" cy="350520"/>
        </a:xfrm>
        <a:prstGeom prst="flowChartAlternateProcess">
          <a:avLst/>
        </a:prstGeom>
        <a:solidFill>
          <a:schemeClr val="bg2">
            <a:lumMod val="90000"/>
          </a:schemeClr>
        </a:solidFill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nl-NL" sz="1600"/>
            <a:t>sort naam</a:t>
          </a:r>
        </a:p>
      </xdr:txBody>
    </xdr:sp>
    <xdr:clientData/>
  </xdr:twoCellAnchor>
  <xdr:twoCellAnchor>
    <xdr:from>
      <xdr:col>4</xdr:col>
      <xdr:colOff>304800</xdr:colOff>
      <xdr:row>0</xdr:row>
      <xdr:rowOff>106680</xdr:rowOff>
    </xdr:from>
    <xdr:to>
      <xdr:col>5</xdr:col>
      <xdr:colOff>868680</xdr:colOff>
      <xdr:row>0</xdr:row>
      <xdr:rowOff>457200</xdr:rowOff>
    </xdr:to>
    <xdr:sp macro="[0]!Sort_loper_DG" textlink="">
      <xdr:nvSpPr>
        <xdr:cNvPr id="3" name="Stroomdiagram: Alternatief proc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 bwMode="auto">
        <a:xfrm>
          <a:off x="3489960" y="106680"/>
          <a:ext cx="1188720" cy="350520"/>
        </a:xfrm>
        <a:prstGeom prst="flowChartAlternateProcess">
          <a:avLst/>
        </a:prstGeom>
        <a:solidFill>
          <a:schemeClr val="bg2">
            <a:lumMod val="90000"/>
          </a:schemeClr>
        </a:solidFill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nl-NL" sz="1600"/>
            <a:t>sort loper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144780</xdr:colOff>
      <xdr:row>0</xdr:row>
      <xdr:rowOff>91440</xdr:rowOff>
    </xdr:from>
    <xdr:to>
      <xdr:col>3</xdr:col>
      <xdr:colOff>1333500</xdr:colOff>
      <xdr:row>0</xdr:row>
      <xdr:rowOff>441960</xdr:rowOff>
    </xdr:to>
    <xdr:sp macro="[0]!Sort_naam_DK" textlink="">
      <xdr:nvSpPr>
        <xdr:cNvPr id="2" name="Stroomdiagram: Alternatief proc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 bwMode="auto">
        <a:xfrm>
          <a:off x="1577340" y="91440"/>
          <a:ext cx="1188720" cy="350520"/>
        </a:xfrm>
        <a:prstGeom prst="flowChartAlternateProcess">
          <a:avLst/>
        </a:prstGeom>
        <a:solidFill>
          <a:schemeClr val="bg2">
            <a:lumMod val="90000"/>
          </a:schemeClr>
        </a:solidFill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nl-NL" sz="1600"/>
            <a:t>sort naam</a:t>
          </a:r>
        </a:p>
      </xdr:txBody>
    </xdr:sp>
    <xdr:clientData/>
  </xdr:twoCellAnchor>
  <xdr:twoCellAnchor>
    <xdr:from>
      <xdr:col>4</xdr:col>
      <xdr:colOff>129540</xdr:colOff>
      <xdr:row>0</xdr:row>
      <xdr:rowOff>106680</xdr:rowOff>
    </xdr:from>
    <xdr:to>
      <xdr:col>5</xdr:col>
      <xdr:colOff>723900</xdr:colOff>
      <xdr:row>0</xdr:row>
      <xdr:rowOff>457200</xdr:rowOff>
    </xdr:to>
    <xdr:sp macro="[0]!Sort_loper_DK" textlink="">
      <xdr:nvSpPr>
        <xdr:cNvPr id="3" name="Stroomdiagram: Alternatief proces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 bwMode="auto">
        <a:xfrm>
          <a:off x="3032760" y="106680"/>
          <a:ext cx="1188720" cy="350520"/>
        </a:xfrm>
        <a:prstGeom prst="flowChartAlternateProcess">
          <a:avLst/>
        </a:prstGeom>
        <a:solidFill>
          <a:schemeClr val="bg2">
            <a:lumMod val="90000"/>
          </a:schemeClr>
        </a:solidFill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nl-NL" sz="1600"/>
            <a:t>sort loper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11</xdr:row>
          <xdr:rowOff>38100</xdr:rowOff>
        </xdr:from>
        <xdr:to>
          <xdr:col>1</xdr:col>
          <xdr:colOff>142875</xdr:colOff>
          <xdr:row>11</xdr:row>
          <xdr:rowOff>409575</xdr:rowOff>
        </xdr:to>
        <xdr:sp macro="" textlink="">
          <xdr:nvSpPr>
            <xdr:cNvPr id="16400385" name="Button 1" hidden="1">
              <a:extLst>
                <a:ext uri="{63B3BB69-23CF-44E3-9099-C40C66FF867C}">
                  <a14:compatExt spid="_x0000_s16400385"/>
                </a:ext>
                <a:ext uri="{FF2B5EF4-FFF2-40B4-BE49-F238E27FC236}">
                  <a16:creationId xmlns:a16="http://schemas.microsoft.com/office/drawing/2014/main" id="{00000000-0008-0000-0900-000001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36</xdr:row>
          <xdr:rowOff>38100</xdr:rowOff>
        </xdr:from>
        <xdr:to>
          <xdr:col>1</xdr:col>
          <xdr:colOff>123825</xdr:colOff>
          <xdr:row>36</xdr:row>
          <xdr:rowOff>409575</xdr:rowOff>
        </xdr:to>
        <xdr:sp macro="" textlink="">
          <xdr:nvSpPr>
            <xdr:cNvPr id="16400386" name="Button 2" hidden="1">
              <a:extLst>
                <a:ext uri="{63B3BB69-23CF-44E3-9099-C40C66FF867C}">
                  <a14:compatExt spid="_x0000_s16400386"/>
                </a:ext>
                <a:ext uri="{FF2B5EF4-FFF2-40B4-BE49-F238E27FC236}">
                  <a16:creationId xmlns:a16="http://schemas.microsoft.com/office/drawing/2014/main" id="{00000000-0008-0000-0900-000002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60</xdr:row>
          <xdr:rowOff>38100</xdr:rowOff>
        </xdr:from>
        <xdr:to>
          <xdr:col>1</xdr:col>
          <xdr:colOff>152400</xdr:colOff>
          <xdr:row>60</xdr:row>
          <xdr:rowOff>409575</xdr:rowOff>
        </xdr:to>
        <xdr:sp macro="" textlink="">
          <xdr:nvSpPr>
            <xdr:cNvPr id="16400387" name="Button 3" hidden="1">
              <a:extLst>
                <a:ext uri="{63B3BB69-23CF-44E3-9099-C40C66FF867C}">
                  <a14:compatExt spid="_x0000_s16400387"/>
                </a:ext>
                <a:ext uri="{FF2B5EF4-FFF2-40B4-BE49-F238E27FC236}">
                  <a16:creationId xmlns:a16="http://schemas.microsoft.com/office/drawing/2014/main" id="{00000000-0008-0000-0900-000003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85</xdr:row>
          <xdr:rowOff>38100</xdr:rowOff>
        </xdr:from>
        <xdr:to>
          <xdr:col>1</xdr:col>
          <xdr:colOff>152400</xdr:colOff>
          <xdr:row>85</xdr:row>
          <xdr:rowOff>409575</xdr:rowOff>
        </xdr:to>
        <xdr:sp macro="" textlink="">
          <xdr:nvSpPr>
            <xdr:cNvPr id="16400388" name="Button 4" hidden="1">
              <a:extLst>
                <a:ext uri="{63B3BB69-23CF-44E3-9099-C40C66FF867C}">
                  <a14:compatExt spid="_x0000_s16400388"/>
                </a:ext>
                <a:ext uri="{FF2B5EF4-FFF2-40B4-BE49-F238E27FC236}">
                  <a16:creationId xmlns:a16="http://schemas.microsoft.com/office/drawing/2014/main" id="{00000000-0008-0000-0900-000004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110</xdr:row>
          <xdr:rowOff>38100</xdr:rowOff>
        </xdr:from>
        <xdr:to>
          <xdr:col>1</xdr:col>
          <xdr:colOff>152400</xdr:colOff>
          <xdr:row>110</xdr:row>
          <xdr:rowOff>409575</xdr:rowOff>
        </xdr:to>
        <xdr:sp macro="" textlink="">
          <xdr:nvSpPr>
            <xdr:cNvPr id="16400389" name="Button 5" hidden="1">
              <a:extLst>
                <a:ext uri="{63B3BB69-23CF-44E3-9099-C40C66FF867C}">
                  <a14:compatExt spid="_x0000_s16400389"/>
                </a:ext>
                <a:ext uri="{FF2B5EF4-FFF2-40B4-BE49-F238E27FC236}">
                  <a16:creationId xmlns:a16="http://schemas.microsoft.com/office/drawing/2014/main" id="{00000000-0008-0000-0900-000005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135</xdr:row>
          <xdr:rowOff>66675</xdr:rowOff>
        </xdr:from>
        <xdr:to>
          <xdr:col>1</xdr:col>
          <xdr:colOff>133350</xdr:colOff>
          <xdr:row>135</xdr:row>
          <xdr:rowOff>428625</xdr:rowOff>
        </xdr:to>
        <xdr:sp macro="" textlink="">
          <xdr:nvSpPr>
            <xdr:cNvPr id="16400390" name="Button 6" hidden="1">
              <a:extLst>
                <a:ext uri="{63B3BB69-23CF-44E3-9099-C40C66FF867C}">
                  <a14:compatExt spid="_x0000_s16400390"/>
                </a:ext>
                <a:ext uri="{FF2B5EF4-FFF2-40B4-BE49-F238E27FC236}">
                  <a16:creationId xmlns:a16="http://schemas.microsoft.com/office/drawing/2014/main" id="{00000000-0008-0000-0900-000006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160</xdr:row>
          <xdr:rowOff>38100</xdr:rowOff>
        </xdr:from>
        <xdr:to>
          <xdr:col>1</xdr:col>
          <xdr:colOff>171450</xdr:colOff>
          <xdr:row>160</xdr:row>
          <xdr:rowOff>400050</xdr:rowOff>
        </xdr:to>
        <xdr:sp macro="" textlink="">
          <xdr:nvSpPr>
            <xdr:cNvPr id="16400391" name="Button 7" hidden="1">
              <a:extLst>
                <a:ext uri="{63B3BB69-23CF-44E3-9099-C40C66FF867C}">
                  <a14:compatExt spid="_x0000_s16400391"/>
                </a:ext>
                <a:ext uri="{FF2B5EF4-FFF2-40B4-BE49-F238E27FC236}">
                  <a16:creationId xmlns:a16="http://schemas.microsoft.com/office/drawing/2014/main" id="{00000000-0008-0000-0900-000007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185</xdr:row>
          <xdr:rowOff>38100</xdr:rowOff>
        </xdr:from>
        <xdr:to>
          <xdr:col>1</xdr:col>
          <xdr:colOff>171450</xdr:colOff>
          <xdr:row>185</xdr:row>
          <xdr:rowOff>400050</xdr:rowOff>
        </xdr:to>
        <xdr:sp macro="" textlink="">
          <xdr:nvSpPr>
            <xdr:cNvPr id="16400392" name="Button 8" hidden="1">
              <a:extLst>
                <a:ext uri="{63B3BB69-23CF-44E3-9099-C40C66FF867C}">
                  <a14:compatExt spid="_x0000_s16400392"/>
                </a:ext>
                <a:ext uri="{FF2B5EF4-FFF2-40B4-BE49-F238E27FC236}">
                  <a16:creationId xmlns:a16="http://schemas.microsoft.com/office/drawing/2014/main" id="{00000000-0008-0000-0900-000008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80522</xdr:colOff>
          <xdr:row>107</xdr:row>
          <xdr:rowOff>86583</xdr:rowOff>
        </xdr:from>
        <xdr:to>
          <xdr:col>21</xdr:col>
          <xdr:colOff>185305</xdr:colOff>
          <xdr:row>107</xdr:row>
          <xdr:rowOff>277083</xdr:rowOff>
        </xdr:to>
        <xdr:grpSp>
          <xdr:nvGrpSpPr>
            <xdr:cNvPr id="10" name="Groep 9">
              <a:extLst>
                <a:ext uri="{FF2B5EF4-FFF2-40B4-BE49-F238E27FC236}">
                  <a16:creationId xmlns:a16="http://schemas.microsoft.com/office/drawing/2014/main" id="{00000000-0008-0000-0900-00000A000000}"/>
                </a:ext>
              </a:extLst>
            </xdr:cNvPr>
            <xdr:cNvGrpSpPr/>
          </xdr:nvGrpSpPr>
          <xdr:grpSpPr>
            <a:xfrm>
              <a:off x="3192022" y="27508000"/>
              <a:ext cx="5565783" cy="190500"/>
              <a:chOff x="1015714" y="25146000"/>
              <a:chExt cx="4053328" cy="190500"/>
            </a:xfrm>
          </xdr:grpSpPr>
          <xdr:sp macro="" textlink="">
            <xdr:nvSpPr>
              <xdr:cNvPr id="16400393" name="Button 9" hidden="1">
                <a:extLst>
                  <a:ext uri="{63B3BB69-23CF-44E3-9099-C40C66FF867C}">
                    <a14:compatExt spid="_x0000_s16400393"/>
                  </a:ext>
                  <a:ext uri="{FF2B5EF4-FFF2-40B4-BE49-F238E27FC236}">
                    <a16:creationId xmlns:a16="http://schemas.microsoft.com/office/drawing/2014/main" id="{00000000-0008-0000-0900-00000940FA00}"/>
                  </a:ext>
                </a:extLst>
              </xdr:cNvPr>
              <xdr:cNvSpPr/>
            </xdr:nvSpPr>
            <xdr:spPr bwMode="auto">
              <a:xfrm>
                <a:off x="1015714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4</a:t>
                </a:r>
              </a:p>
            </xdr:txBody>
          </xdr:sp>
          <xdr:sp macro="" textlink="">
            <xdr:nvSpPr>
              <xdr:cNvPr id="16400394" name="Button 10" hidden="1">
                <a:extLst>
                  <a:ext uri="{63B3BB69-23CF-44E3-9099-C40C66FF867C}">
                    <a14:compatExt spid="_x0000_s16400394"/>
                  </a:ext>
                  <a:ext uri="{FF2B5EF4-FFF2-40B4-BE49-F238E27FC236}">
                    <a16:creationId xmlns:a16="http://schemas.microsoft.com/office/drawing/2014/main" id="{00000000-0008-0000-0900-00000A40FA00}"/>
                  </a:ext>
                </a:extLst>
              </xdr:cNvPr>
              <xdr:cNvSpPr/>
            </xdr:nvSpPr>
            <xdr:spPr bwMode="auto">
              <a:xfrm>
                <a:off x="1481575" y="25146000"/>
                <a:ext cx="29354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5</a:t>
                </a:r>
              </a:p>
            </xdr:txBody>
          </xdr:sp>
          <xdr:sp macro="" textlink="">
            <xdr:nvSpPr>
              <xdr:cNvPr id="16400395" name="Button 11" hidden="1">
                <a:extLst>
                  <a:ext uri="{63B3BB69-23CF-44E3-9099-C40C66FF867C}">
                    <a14:compatExt spid="_x0000_s16400395"/>
                  </a:ext>
                  <a:ext uri="{FF2B5EF4-FFF2-40B4-BE49-F238E27FC236}">
                    <a16:creationId xmlns:a16="http://schemas.microsoft.com/office/drawing/2014/main" id="{00000000-0008-0000-0900-00000B40FA00}"/>
                  </a:ext>
                </a:extLst>
              </xdr:cNvPr>
              <xdr:cNvSpPr/>
            </xdr:nvSpPr>
            <xdr:spPr bwMode="auto">
              <a:xfrm>
                <a:off x="1957829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6</a:t>
                </a:r>
              </a:p>
            </xdr:txBody>
          </xdr:sp>
          <xdr:sp macro="" textlink="">
            <xdr:nvSpPr>
              <xdr:cNvPr id="16400396" name="Button 12" hidden="1">
                <a:extLst>
                  <a:ext uri="{63B3BB69-23CF-44E3-9099-C40C66FF867C}">
                    <a14:compatExt spid="_x0000_s16400396"/>
                  </a:ext>
                  <a:ext uri="{FF2B5EF4-FFF2-40B4-BE49-F238E27FC236}">
                    <a16:creationId xmlns:a16="http://schemas.microsoft.com/office/drawing/2014/main" id="{00000000-0008-0000-0900-00000C40FA00}"/>
                  </a:ext>
                </a:extLst>
              </xdr:cNvPr>
              <xdr:cNvSpPr/>
            </xdr:nvSpPr>
            <xdr:spPr bwMode="auto">
              <a:xfrm>
                <a:off x="2418494" y="25146000"/>
                <a:ext cx="29787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7</a:t>
                </a:r>
              </a:p>
            </xdr:txBody>
          </xdr:sp>
          <xdr:sp macro="" textlink="">
            <xdr:nvSpPr>
              <xdr:cNvPr id="16400397" name="Button 13" hidden="1">
                <a:extLst>
                  <a:ext uri="{63B3BB69-23CF-44E3-9099-C40C66FF867C}">
                    <a14:compatExt spid="_x0000_s16400397"/>
                  </a:ext>
                  <a:ext uri="{FF2B5EF4-FFF2-40B4-BE49-F238E27FC236}">
                    <a16:creationId xmlns:a16="http://schemas.microsoft.com/office/drawing/2014/main" id="{00000000-0008-0000-0900-00000D40FA00}"/>
                  </a:ext>
                </a:extLst>
              </xdr:cNvPr>
              <xdr:cNvSpPr/>
            </xdr:nvSpPr>
            <xdr:spPr bwMode="auto">
              <a:xfrm>
                <a:off x="2944104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8</a:t>
                </a:r>
              </a:p>
            </xdr:txBody>
          </xdr:sp>
          <xdr:sp macro="" textlink="">
            <xdr:nvSpPr>
              <xdr:cNvPr id="16400398" name="Button 14" hidden="1">
                <a:extLst>
                  <a:ext uri="{63B3BB69-23CF-44E3-9099-C40C66FF867C}">
                    <a14:compatExt spid="_x0000_s16400398"/>
                  </a:ext>
                  <a:ext uri="{FF2B5EF4-FFF2-40B4-BE49-F238E27FC236}">
                    <a16:creationId xmlns:a16="http://schemas.microsoft.com/office/drawing/2014/main" id="{00000000-0008-0000-0900-00000E40FA00}"/>
                  </a:ext>
                </a:extLst>
              </xdr:cNvPr>
              <xdr:cNvSpPr/>
            </xdr:nvSpPr>
            <xdr:spPr bwMode="auto">
              <a:xfrm>
                <a:off x="3448918" y="25146000"/>
                <a:ext cx="292677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9</a:t>
                </a:r>
              </a:p>
            </xdr:txBody>
          </xdr:sp>
          <xdr:sp macro="" textlink="">
            <xdr:nvSpPr>
              <xdr:cNvPr id="16400399" name="Button 15" hidden="1">
                <a:extLst>
                  <a:ext uri="{63B3BB69-23CF-44E3-9099-C40C66FF867C}">
                    <a14:compatExt spid="_x0000_s16400399"/>
                  </a:ext>
                  <a:ext uri="{FF2B5EF4-FFF2-40B4-BE49-F238E27FC236}">
                    <a16:creationId xmlns:a16="http://schemas.microsoft.com/office/drawing/2014/main" id="{00000000-0008-0000-0900-00000F40FA00}"/>
                  </a:ext>
                </a:extLst>
              </xdr:cNvPr>
              <xdr:cNvSpPr/>
            </xdr:nvSpPr>
            <xdr:spPr bwMode="auto">
              <a:xfrm>
                <a:off x="3887935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10</a:t>
                </a:r>
              </a:p>
            </xdr:txBody>
          </xdr:sp>
          <xdr:sp macro="" textlink="">
            <xdr:nvSpPr>
              <xdr:cNvPr id="16400400" name="Button 16" hidden="1">
                <a:extLst>
                  <a:ext uri="{63B3BB69-23CF-44E3-9099-C40C66FF867C}">
                    <a14:compatExt spid="_x0000_s16400400"/>
                  </a:ext>
                  <a:ext uri="{FF2B5EF4-FFF2-40B4-BE49-F238E27FC236}">
                    <a16:creationId xmlns:a16="http://schemas.microsoft.com/office/drawing/2014/main" id="{00000000-0008-0000-0900-00001040FA00}"/>
                  </a:ext>
                </a:extLst>
              </xdr:cNvPr>
              <xdr:cNvSpPr/>
            </xdr:nvSpPr>
            <xdr:spPr bwMode="auto">
              <a:xfrm>
                <a:off x="4332150" y="25146000"/>
                <a:ext cx="300470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11</a:t>
                </a:r>
              </a:p>
            </xdr:txBody>
          </xdr:sp>
          <xdr:sp macro="" textlink="">
            <xdr:nvSpPr>
              <xdr:cNvPr id="16400401" name="Button 17" hidden="1">
                <a:extLst>
                  <a:ext uri="{63B3BB69-23CF-44E3-9099-C40C66FF867C}">
                    <a14:compatExt spid="_x0000_s16400401"/>
                  </a:ext>
                  <a:ext uri="{FF2B5EF4-FFF2-40B4-BE49-F238E27FC236}">
                    <a16:creationId xmlns:a16="http://schemas.microsoft.com/office/drawing/2014/main" id="{00000000-0008-0000-0900-00001140FA00}"/>
                  </a:ext>
                </a:extLst>
              </xdr:cNvPr>
              <xdr:cNvSpPr/>
            </xdr:nvSpPr>
            <xdr:spPr bwMode="auto">
              <a:xfrm>
                <a:off x="4773767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12</a:t>
                </a:r>
              </a:p>
            </xdr:txBody>
          </xdr:sp>
        </xdr:grp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34</xdr:row>
          <xdr:rowOff>77927</xdr:rowOff>
        </xdr:from>
        <xdr:to>
          <xdr:col>21</xdr:col>
          <xdr:colOff>104783</xdr:colOff>
          <xdr:row>35</xdr:row>
          <xdr:rowOff>43291</xdr:rowOff>
        </xdr:to>
        <xdr:grpSp>
          <xdr:nvGrpSpPr>
            <xdr:cNvPr id="20" name="Groep 19">
              <a:extLst>
                <a:ext uri="{FF2B5EF4-FFF2-40B4-BE49-F238E27FC236}">
                  <a16:creationId xmlns:a16="http://schemas.microsoft.com/office/drawing/2014/main" id="{00000000-0008-0000-0900-000014000000}"/>
                </a:ext>
              </a:extLst>
            </xdr:cNvPr>
            <xdr:cNvGrpSpPr/>
          </xdr:nvGrpSpPr>
          <xdr:grpSpPr>
            <a:xfrm>
              <a:off x="3111500" y="9052594"/>
              <a:ext cx="5565783" cy="198197"/>
              <a:chOff x="1015714" y="25146000"/>
              <a:chExt cx="4053328" cy="190500"/>
            </a:xfrm>
          </xdr:grpSpPr>
          <xdr:sp macro="" textlink="">
            <xdr:nvSpPr>
              <xdr:cNvPr id="16400402" name="Button 18" hidden="1">
                <a:extLst>
                  <a:ext uri="{63B3BB69-23CF-44E3-9099-C40C66FF867C}">
                    <a14:compatExt spid="_x0000_s16400402"/>
                  </a:ext>
                  <a:ext uri="{FF2B5EF4-FFF2-40B4-BE49-F238E27FC236}">
                    <a16:creationId xmlns:a16="http://schemas.microsoft.com/office/drawing/2014/main" id="{00000000-0008-0000-0900-00001240FA00}"/>
                  </a:ext>
                </a:extLst>
              </xdr:cNvPr>
              <xdr:cNvSpPr/>
            </xdr:nvSpPr>
            <xdr:spPr bwMode="auto">
              <a:xfrm>
                <a:off x="1015714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4</a:t>
                </a:r>
              </a:p>
            </xdr:txBody>
          </xdr:sp>
          <xdr:sp macro="" textlink="">
            <xdr:nvSpPr>
              <xdr:cNvPr id="16400403" name="Button 19" hidden="1">
                <a:extLst>
                  <a:ext uri="{63B3BB69-23CF-44E3-9099-C40C66FF867C}">
                    <a14:compatExt spid="_x0000_s16400403"/>
                  </a:ext>
                  <a:ext uri="{FF2B5EF4-FFF2-40B4-BE49-F238E27FC236}">
                    <a16:creationId xmlns:a16="http://schemas.microsoft.com/office/drawing/2014/main" id="{00000000-0008-0000-0900-00001340FA00}"/>
                  </a:ext>
                </a:extLst>
              </xdr:cNvPr>
              <xdr:cNvSpPr/>
            </xdr:nvSpPr>
            <xdr:spPr bwMode="auto">
              <a:xfrm>
                <a:off x="1481575" y="25146000"/>
                <a:ext cx="29354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5</a:t>
                </a:r>
              </a:p>
            </xdr:txBody>
          </xdr:sp>
          <xdr:sp macro="" textlink="">
            <xdr:nvSpPr>
              <xdr:cNvPr id="16400404" name="Button 20" hidden="1">
                <a:extLst>
                  <a:ext uri="{63B3BB69-23CF-44E3-9099-C40C66FF867C}">
                    <a14:compatExt spid="_x0000_s16400404"/>
                  </a:ext>
                  <a:ext uri="{FF2B5EF4-FFF2-40B4-BE49-F238E27FC236}">
                    <a16:creationId xmlns:a16="http://schemas.microsoft.com/office/drawing/2014/main" id="{00000000-0008-0000-0900-00001440FA00}"/>
                  </a:ext>
                </a:extLst>
              </xdr:cNvPr>
              <xdr:cNvSpPr/>
            </xdr:nvSpPr>
            <xdr:spPr bwMode="auto">
              <a:xfrm>
                <a:off x="1957829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6</a:t>
                </a:r>
              </a:p>
            </xdr:txBody>
          </xdr:sp>
          <xdr:sp macro="" textlink="">
            <xdr:nvSpPr>
              <xdr:cNvPr id="16400405" name="Button 21" hidden="1">
                <a:extLst>
                  <a:ext uri="{63B3BB69-23CF-44E3-9099-C40C66FF867C}">
                    <a14:compatExt spid="_x0000_s16400405"/>
                  </a:ext>
                  <a:ext uri="{FF2B5EF4-FFF2-40B4-BE49-F238E27FC236}">
                    <a16:creationId xmlns:a16="http://schemas.microsoft.com/office/drawing/2014/main" id="{00000000-0008-0000-0900-00001540FA00}"/>
                  </a:ext>
                </a:extLst>
              </xdr:cNvPr>
              <xdr:cNvSpPr/>
            </xdr:nvSpPr>
            <xdr:spPr bwMode="auto">
              <a:xfrm>
                <a:off x="2418494" y="25146000"/>
                <a:ext cx="29787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7</a:t>
                </a:r>
              </a:p>
            </xdr:txBody>
          </xdr:sp>
          <xdr:sp macro="" textlink="">
            <xdr:nvSpPr>
              <xdr:cNvPr id="16400406" name="Button 22" hidden="1">
                <a:extLst>
                  <a:ext uri="{63B3BB69-23CF-44E3-9099-C40C66FF867C}">
                    <a14:compatExt spid="_x0000_s16400406"/>
                  </a:ext>
                  <a:ext uri="{FF2B5EF4-FFF2-40B4-BE49-F238E27FC236}">
                    <a16:creationId xmlns:a16="http://schemas.microsoft.com/office/drawing/2014/main" id="{00000000-0008-0000-0900-00001640FA00}"/>
                  </a:ext>
                </a:extLst>
              </xdr:cNvPr>
              <xdr:cNvSpPr/>
            </xdr:nvSpPr>
            <xdr:spPr bwMode="auto">
              <a:xfrm>
                <a:off x="2944104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8</a:t>
                </a:r>
              </a:p>
            </xdr:txBody>
          </xdr:sp>
          <xdr:sp macro="" textlink="">
            <xdr:nvSpPr>
              <xdr:cNvPr id="16400407" name="Button 23" hidden="1">
                <a:extLst>
                  <a:ext uri="{63B3BB69-23CF-44E3-9099-C40C66FF867C}">
                    <a14:compatExt spid="_x0000_s16400407"/>
                  </a:ext>
                  <a:ext uri="{FF2B5EF4-FFF2-40B4-BE49-F238E27FC236}">
                    <a16:creationId xmlns:a16="http://schemas.microsoft.com/office/drawing/2014/main" id="{00000000-0008-0000-0900-00001740FA00}"/>
                  </a:ext>
                </a:extLst>
              </xdr:cNvPr>
              <xdr:cNvSpPr/>
            </xdr:nvSpPr>
            <xdr:spPr bwMode="auto">
              <a:xfrm>
                <a:off x="3448918" y="25146000"/>
                <a:ext cx="292677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9</a:t>
                </a:r>
              </a:p>
            </xdr:txBody>
          </xdr:sp>
          <xdr:sp macro="" textlink="">
            <xdr:nvSpPr>
              <xdr:cNvPr id="16400408" name="Button 24" hidden="1">
                <a:extLst>
                  <a:ext uri="{63B3BB69-23CF-44E3-9099-C40C66FF867C}">
                    <a14:compatExt spid="_x0000_s16400408"/>
                  </a:ext>
                  <a:ext uri="{FF2B5EF4-FFF2-40B4-BE49-F238E27FC236}">
                    <a16:creationId xmlns:a16="http://schemas.microsoft.com/office/drawing/2014/main" id="{00000000-0008-0000-0900-00001840FA00}"/>
                  </a:ext>
                </a:extLst>
              </xdr:cNvPr>
              <xdr:cNvSpPr/>
            </xdr:nvSpPr>
            <xdr:spPr bwMode="auto">
              <a:xfrm>
                <a:off x="3887935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10</a:t>
                </a:r>
              </a:p>
            </xdr:txBody>
          </xdr:sp>
          <xdr:sp macro="" textlink="">
            <xdr:nvSpPr>
              <xdr:cNvPr id="16400409" name="Button 25" hidden="1">
                <a:extLst>
                  <a:ext uri="{63B3BB69-23CF-44E3-9099-C40C66FF867C}">
                    <a14:compatExt spid="_x0000_s16400409"/>
                  </a:ext>
                  <a:ext uri="{FF2B5EF4-FFF2-40B4-BE49-F238E27FC236}">
                    <a16:creationId xmlns:a16="http://schemas.microsoft.com/office/drawing/2014/main" id="{00000000-0008-0000-0900-00001940FA00}"/>
                  </a:ext>
                </a:extLst>
              </xdr:cNvPr>
              <xdr:cNvSpPr/>
            </xdr:nvSpPr>
            <xdr:spPr bwMode="auto">
              <a:xfrm>
                <a:off x="4332150" y="25146000"/>
                <a:ext cx="300470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11</a:t>
                </a:r>
              </a:p>
            </xdr:txBody>
          </xdr:sp>
          <xdr:sp macro="" textlink="">
            <xdr:nvSpPr>
              <xdr:cNvPr id="16400410" name="Button 26" hidden="1">
                <a:extLst>
                  <a:ext uri="{63B3BB69-23CF-44E3-9099-C40C66FF867C}">
                    <a14:compatExt spid="_x0000_s16400410"/>
                  </a:ext>
                  <a:ext uri="{FF2B5EF4-FFF2-40B4-BE49-F238E27FC236}">
                    <a16:creationId xmlns:a16="http://schemas.microsoft.com/office/drawing/2014/main" id="{00000000-0008-0000-0900-00001A40FA00}"/>
                  </a:ext>
                </a:extLst>
              </xdr:cNvPr>
              <xdr:cNvSpPr/>
            </xdr:nvSpPr>
            <xdr:spPr bwMode="auto">
              <a:xfrm>
                <a:off x="4773767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12</a:t>
                </a:r>
              </a:p>
            </xdr:txBody>
          </xdr:sp>
        </xdr:grp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155867</xdr:colOff>
          <xdr:row>59</xdr:row>
          <xdr:rowOff>103908</xdr:rowOff>
        </xdr:from>
        <xdr:to>
          <xdr:col>21</xdr:col>
          <xdr:colOff>52832</xdr:colOff>
          <xdr:row>59</xdr:row>
          <xdr:rowOff>294408</xdr:rowOff>
        </xdr:to>
        <xdr:grpSp>
          <xdr:nvGrpSpPr>
            <xdr:cNvPr id="30" name="Groep 29">
              <a:extLst>
                <a:ext uri="{FF2B5EF4-FFF2-40B4-BE49-F238E27FC236}">
                  <a16:creationId xmlns:a16="http://schemas.microsoft.com/office/drawing/2014/main" id="{00000000-0008-0000-0900-00001E000000}"/>
                </a:ext>
              </a:extLst>
            </xdr:cNvPr>
            <xdr:cNvGrpSpPr/>
          </xdr:nvGrpSpPr>
          <xdr:grpSpPr>
            <a:xfrm>
              <a:off x="2981617" y="15301575"/>
              <a:ext cx="5643715" cy="190500"/>
              <a:chOff x="1015714" y="25146000"/>
              <a:chExt cx="4053328" cy="190500"/>
            </a:xfrm>
          </xdr:grpSpPr>
          <xdr:sp macro="" textlink="">
            <xdr:nvSpPr>
              <xdr:cNvPr id="16400411" name="Button 27" hidden="1">
                <a:extLst>
                  <a:ext uri="{63B3BB69-23CF-44E3-9099-C40C66FF867C}">
                    <a14:compatExt spid="_x0000_s16400411"/>
                  </a:ext>
                  <a:ext uri="{FF2B5EF4-FFF2-40B4-BE49-F238E27FC236}">
                    <a16:creationId xmlns:a16="http://schemas.microsoft.com/office/drawing/2014/main" id="{00000000-0008-0000-0900-00001B40FA00}"/>
                  </a:ext>
                </a:extLst>
              </xdr:cNvPr>
              <xdr:cNvSpPr/>
            </xdr:nvSpPr>
            <xdr:spPr bwMode="auto">
              <a:xfrm>
                <a:off x="1015714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4</a:t>
                </a:r>
              </a:p>
            </xdr:txBody>
          </xdr:sp>
          <xdr:sp macro="" textlink="">
            <xdr:nvSpPr>
              <xdr:cNvPr id="16400412" name="Button 28" hidden="1">
                <a:extLst>
                  <a:ext uri="{63B3BB69-23CF-44E3-9099-C40C66FF867C}">
                    <a14:compatExt spid="_x0000_s16400412"/>
                  </a:ext>
                  <a:ext uri="{FF2B5EF4-FFF2-40B4-BE49-F238E27FC236}">
                    <a16:creationId xmlns:a16="http://schemas.microsoft.com/office/drawing/2014/main" id="{00000000-0008-0000-0900-00001C40FA00}"/>
                  </a:ext>
                </a:extLst>
              </xdr:cNvPr>
              <xdr:cNvSpPr/>
            </xdr:nvSpPr>
            <xdr:spPr bwMode="auto">
              <a:xfrm>
                <a:off x="1481575" y="25146000"/>
                <a:ext cx="29354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5</a:t>
                </a:r>
              </a:p>
            </xdr:txBody>
          </xdr:sp>
          <xdr:sp macro="" textlink="">
            <xdr:nvSpPr>
              <xdr:cNvPr id="16400413" name="Button 29" hidden="1">
                <a:extLst>
                  <a:ext uri="{63B3BB69-23CF-44E3-9099-C40C66FF867C}">
                    <a14:compatExt spid="_x0000_s16400413"/>
                  </a:ext>
                  <a:ext uri="{FF2B5EF4-FFF2-40B4-BE49-F238E27FC236}">
                    <a16:creationId xmlns:a16="http://schemas.microsoft.com/office/drawing/2014/main" id="{00000000-0008-0000-0900-00001D40FA00}"/>
                  </a:ext>
                </a:extLst>
              </xdr:cNvPr>
              <xdr:cNvSpPr/>
            </xdr:nvSpPr>
            <xdr:spPr bwMode="auto">
              <a:xfrm>
                <a:off x="1957829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6</a:t>
                </a:r>
              </a:p>
            </xdr:txBody>
          </xdr:sp>
          <xdr:sp macro="" textlink="">
            <xdr:nvSpPr>
              <xdr:cNvPr id="16400414" name="Button 30" hidden="1">
                <a:extLst>
                  <a:ext uri="{63B3BB69-23CF-44E3-9099-C40C66FF867C}">
                    <a14:compatExt spid="_x0000_s16400414"/>
                  </a:ext>
                  <a:ext uri="{FF2B5EF4-FFF2-40B4-BE49-F238E27FC236}">
                    <a16:creationId xmlns:a16="http://schemas.microsoft.com/office/drawing/2014/main" id="{00000000-0008-0000-0900-00001E40FA00}"/>
                  </a:ext>
                </a:extLst>
              </xdr:cNvPr>
              <xdr:cNvSpPr/>
            </xdr:nvSpPr>
            <xdr:spPr bwMode="auto">
              <a:xfrm>
                <a:off x="2418494" y="25146000"/>
                <a:ext cx="29787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7</a:t>
                </a:r>
              </a:p>
            </xdr:txBody>
          </xdr:sp>
          <xdr:sp macro="" textlink="">
            <xdr:nvSpPr>
              <xdr:cNvPr id="16400415" name="Button 31" hidden="1">
                <a:extLst>
                  <a:ext uri="{63B3BB69-23CF-44E3-9099-C40C66FF867C}">
                    <a14:compatExt spid="_x0000_s16400415"/>
                  </a:ext>
                  <a:ext uri="{FF2B5EF4-FFF2-40B4-BE49-F238E27FC236}">
                    <a16:creationId xmlns:a16="http://schemas.microsoft.com/office/drawing/2014/main" id="{00000000-0008-0000-0900-00001F40FA00}"/>
                  </a:ext>
                </a:extLst>
              </xdr:cNvPr>
              <xdr:cNvSpPr/>
            </xdr:nvSpPr>
            <xdr:spPr bwMode="auto">
              <a:xfrm>
                <a:off x="2944104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8</a:t>
                </a:r>
              </a:p>
            </xdr:txBody>
          </xdr:sp>
          <xdr:sp macro="" textlink="">
            <xdr:nvSpPr>
              <xdr:cNvPr id="16400416" name="Button 32" hidden="1">
                <a:extLst>
                  <a:ext uri="{63B3BB69-23CF-44E3-9099-C40C66FF867C}">
                    <a14:compatExt spid="_x0000_s16400416"/>
                  </a:ext>
                  <a:ext uri="{FF2B5EF4-FFF2-40B4-BE49-F238E27FC236}">
                    <a16:creationId xmlns:a16="http://schemas.microsoft.com/office/drawing/2014/main" id="{00000000-0008-0000-0900-00002040FA00}"/>
                  </a:ext>
                </a:extLst>
              </xdr:cNvPr>
              <xdr:cNvSpPr/>
            </xdr:nvSpPr>
            <xdr:spPr bwMode="auto">
              <a:xfrm>
                <a:off x="3448918" y="25146000"/>
                <a:ext cx="292677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9</a:t>
                </a:r>
              </a:p>
            </xdr:txBody>
          </xdr:sp>
          <xdr:sp macro="" textlink="">
            <xdr:nvSpPr>
              <xdr:cNvPr id="16400417" name="Button 33" hidden="1">
                <a:extLst>
                  <a:ext uri="{63B3BB69-23CF-44E3-9099-C40C66FF867C}">
                    <a14:compatExt spid="_x0000_s16400417"/>
                  </a:ext>
                  <a:ext uri="{FF2B5EF4-FFF2-40B4-BE49-F238E27FC236}">
                    <a16:creationId xmlns:a16="http://schemas.microsoft.com/office/drawing/2014/main" id="{00000000-0008-0000-0900-00002140FA00}"/>
                  </a:ext>
                </a:extLst>
              </xdr:cNvPr>
              <xdr:cNvSpPr/>
            </xdr:nvSpPr>
            <xdr:spPr bwMode="auto">
              <a:xfrm>
                <a:off x="3887935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10</a:t>
                </a:r>
              </a:p>
            </xdr:txBody>
          </xdr:sp>
          <xdr:sp macro="" textlink="">
            <xdr:nvSpPr>
              <xdr:cNvPr id="16400418" name="Button 34" hidden="1">
                <a:extLst>
                  <a:ext uri="{63B3BB69-23CF-44E3-9099-C40C66FF867C}">
                    <a14:compatExt spid="_x0000_s16400418"/>
                  </a:ext>
                  <a:ext uri="{FF2B5EF4-FFF2-40B4-BE49-F238E27FC236}">
                    <a16:creationId xmlns:a16="http://schemas.microsoft.com/office/drawing/2014/main" id="{00000000-0008-0000-0900-00002240FA00}"/>
                  </a:ext>
                </a:extLst>
              </xdr:cNvPr>
              <xdr:cNvSpPr/>
            </xdr:nvSpPr>
            <xdr:spPr bwMode="auto">
              <a:xfrm>
                <a:off x="4332150" y="25146000"/>
                <a:ext cx="300470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11</a:t>
                </a:r>
              </a:p>
            </xdr:txBody>
          </xdr:sp>
          <xdr:sp macro="" textlink="">
            <xdr:nvSpPr>
              <xdr:cNvPr id="16400419" name="Button 35" hidden="1">
                <a:extLst>
                  <a:ext uri="{63B3BB69-23CF-44E3-9099-C40C66FF867C}">
                    <a14:compatExt spid="_x0000_s16400419"/>
                  </a:ext>
                  <a:ext uri="{FF2B5EF4-FFF2-40B4-BE49-F238E27FC236}">
                    <a16:creationId xmlns:a16="http://schemas.microsoft.com/office/drawing/2014/main" id="{00000000-0008-0000-0900-00002340FA00}"/>
                  </a:ext>
                </a:extLst>
              </xdr:cNvPr>
              <xdr:cNvSpPr/>
            </xdr:nvSpPr>
            <xdr:spPr bwMode="auto">
              <a:xfrm>
                <a:off x="4773767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12</a:t>
                </a:r>
              </a:p>
            </xdr:txBody>
          </xdr:sp>
        </xdr:grp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69277</xdr:colOff>
          <xdr:row>83</xdr:row>
          <xdr:rowOff>0</xdr:rowOff>
        </xdr:from>
        <xdr:to>
          <xdr:col>21</xdr:col>
          <xdr:colOff>174060</xdr:colOff>
          <xdr:row>83</xdr:row>
          <xdr:rowOff>190500</xdr:rowOff>
        </xdr:to>
        <xdr:grpSp>
          <xdr:nvGrpSpPr>
            <xdr:cNvPr id="40" name="Groep 39">
              <a:extLst>
                <a:ext uri="{FF2B5EF4-FFF2-40B4-BE49-F238E27FC236}">
                  <a16:creationId xmlns:a16="http://schemas.microsoft.com/office/drawing/2014/main" id="{00000000-0008-0000-0900-000028000000}"/>
                </a:ext>
              </a:extLst>
            </xdr:cNvPr>
            <xdr:cNvGrpSpPr/>
          </xdr:nvGrpSpPr>
          <xdr:grpSpPr>
            <a:xfrm>
              <a:off x="3180777" y="21420667"/>
              <a:ext cx="5565783" cy="190500"/>
              <a:chOff x="1015714" y="25146000"/>
              <a:chExt cx="4053328" cy="190500"/>
            </a:xfrm>
          </xdr:grpSpPr>
          <xdr:sp macro="" textlink="">
            <xdr:nvSpPr>
              <xdr:cNvPr id="16400420" name="Button 36" hidden="1">
                <a:extLst>
                  <a:ext uri="{63B3BB69-23CF-44E3-9099-C40C66FF867C}">
                    <a14:compatExt spid="_x0000_s16400420"/>
                  </a:ext>
                  <a:ext uri="{FF2B5EF4-FFF2-40B4-BE49-F238E27FC236}">
                    <a16:creationId xmlns:a16="http://schemas.microsoft.com/office/drawing/2014/main" id="{00000000-0008-0000-0900-00002440FA00}"/>
                  </a:ext>
                </a:extLst>
              </xdr:cNvPr>
              <xdr:cNvSpPr/>
            </xdr:nvSpPr>
            <xdr:spPr bwMode="auto">
              <a:xfrm>
                <a:off x="1015714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4</a:t>
                </a:r>
              </a:p>
            </xdr:txBody>
          </xdr:sp>
          <xdr:sp macro="" textlink="">
            <xdr:nvSpPr>
              <xdr:cNvPr id="16400421" name="Button 37" hidden="1">
                <a:extLst>
                  <a:ext uri="{63B3BB69-23CF-44E3-9099-C40C66FF867C}">
                    <a14:compatExt spid="_x0000_s16400421"/>
                  </a:ext>
                  <a:ext uri="{FF2B5EF4-FFF2-40B4-BE49-F238E27FC236}">
                    <a16:creationId xmlns:a16="http://schemas.microsoft.com/office/drawing/2014/main" id="{00000000-0008-0000-0900-00002540FA00}"/>
                  </a:ext>
                </a:extLst>
              </xdr:cNvPr>
              <xdr:cNvSpPr/>
            </xdr:nvSpPr>
            <xdr:spPr bwMode="auto">
              <a:xfrm>
                <a:off x="1481575" y="25146000"/>
                <a:ext cx="29354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5</a:t>
                </a:r>
              </a:p>
            </xdr:txBody>
          </xdr:sp>
          <xdr:sp macro="" textlink="">
            <xdr:nvSpPr>
              <xdr:cNvPr id="16400422" name="Button 38" hidden="1">
                <a:extLst>
                  <a:ext uri="{63B3BB69-23CF-44E3-9099-C40C66FF867C}">
                    <a14:compatExt spid="_x0000_s16400422"/>
                  </a:ext>
                  <a:ext uri="{FF2B5EF4-FFF2-40B4-BE49-F238E27FC236}">
                    <a16:creationId xmlns:a16="http://schemas.microsoft.com/office/drawing/2014/main" id="{00000000-0008-0000-0900-00002640FA00}"/>
                  </a:ext>
                </a:extLst>
              </xdr:cNvPr>
              <xdr:cNvSpPr/>
            </xdr:nvSpPr>
            <xdr:spPr bwMode="auto">
              <a:xfrm>
                <a:off x="1957829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6</a:t>
                </a:r>
              </a:p>
            </xdr:txBody>
          </xdr:sp>
          <xdr:sp macro="" textlink="">
            <xdr:nvSpPr>
              <xdr:cNvPr id="16400423" name="Button 39" hidden="1">
                <a:extLst>
                  <a:ext uri="{63B3BB69-23CF-44E3-9099-C40C66FF867C}">
                    <a14:compatExt spid="_x0000_s16400423"/>
                  </a:ext>
                  <a:ext uri="{FF2B5EF4-FFF2-40B4-BE49-F238E27FC236}">
                    <a16:creationId xmlns:a16="http://schemas.microsoft.com/office/drawing/2014/main" id="{00000000-0008-0000-0900-00002740FA00}"/>
                  </a:ext>
                </a:extLst>
              </xdr:cNvPr>
              <xdr:cNvSpPr/>
            </xdr:nvSpPr>
            <xdr:spPr bwMode="auto">
              <a:xfrm>
                <a:off x="2418494" y="25146000"/>
                <a:ext cx="29787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7</a:t>
                </a:r>
              </a:p>
            </xdr:txBody>
          </xdr:sp>
          <xdr:sp macro="" textlink="">
            <xdr:nvSpPr>
              <xdr:cNvPr id="16400424" name="Button 40" hidden="1">
                <a:extLst>
                  <a:ext uri="{63B3BB69-23CF-44E3-9099-C40C66FF867C}">
                    <a14:compatExt spid="_x0000_s16400424"/>
                  </a:ext>
                  <a:ext uri="{FF2B5EF4-FFF2-40B4-BE49-F238E27FC236}">
                    <a16:creationId xmlns:a16="http://schemas.microsoft.com/office/drawing/2014/main" id="{00000000-0008-0000-0900-00002840FA00}"/>
                  </a:ext>
                </a:extLst>
              </xdr:cNvPr>
              <xdr:cNvSpPr/>
            </xdr:nvSpPr>
            <xdr:spPr bwMode="auto">
              <a:xfrm>
                <a:off x="2944104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8</a:t>
                </a:r>
              </a:p>
            </xdr:txBody>
          </xdr:sp>
          <xdr:sp macro="" textlink="">
            <xdr:nvSpPr>
              <xdr:cNvPr id="16400425" name="Button 41" hidden="1">
                <a:extLst>
                  <a:ext uri="{63B3BB69-23CF-44E3-9099-C40C66FF867C}">
                    <a14:compatExt spid="_x0000_s16400425"/>
                  </a:ext>
                  <a:ext uri="{FF2B5EF4-FFF2-40B4-BE49-F238E27FC236}">
                    <a16:creationId xmlns:a16="http://schemas.microsoft.com/office/drawing/2014/main" id="{00000000-0008-0000-0900-00002940FA00}"/>
                  </a:ext>
                </a:extLst>
              </xdr:cNvPr>
              <xdr:cNvSpPr/>
            </xdr:nvSpPr>
            <xdr:spPr bwMode="auto">
              <a:xfrm>
                <a:off x="3448918" y="25146000"/>
                <a:ext cx="292677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9</a:t>
                </a:r>
              </a:p>
            </xdr:txBody>
          </xdr:sp>
          <xdr:sp macro="" textlink="">
            <xdr:nvSpPr>
              <xdr:cNvPr id="16400426" name="Button 42" hidden="1">
                <a:extLst>
                  <a:ext uri="{63B3BB69-23CF-44E3-9099-C40C66FF867C}">
                    <a14:compatExt spid="_x0000_s16400426"/>
                  </a:ext>
                  <a:ext uri="{FF2B5EF4-FFF2-40B4-BE49-F238E27FC236}">
                    <a16:creationId xmlns:a16="http://schemas.microsoft.com/office/drawing/2014/main" id="{00000000-0008-0000-0900-00002A40FA00}"/>
                  </a:ext>
                </a:extLst>
              </xdr:cNvPr>
              <xdr:cNvSpPr/>
            </xdr:nvSpPr>
            <xdr:spPr bwMode="auto">
              <a:xfrm>
                <a:off x="3887935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10</a:t>
                </a:r>
              </a:p>
            </xdr:txBody>
          </xdr:sp>
          <xdr:sp macro="" textlink="">
            <xdr:nvSpPr>
              <xdr:cNvPr id="16400427" name="Button 43" hidden="1">
                <a:extLst>
                  <a:ext uri="{63B3BB69-23CF-44E3-9099-C40C66FF867C}">
                    <a14:compatExt spid="_x0000_s16400427"/>
                  </a:ext>
                  <a:ext uri="{FF2B5EF4-FFF2-40B4-BE49-F238E27FC236}">
                    <a16:creationId xmlns:a16="http://schemas.microsoft.com/office/drawing/2014/main" id="{00000000-0008-0000-0900-00002B40FA00}"/>
                  </a:ext>
                </a:extLst>
              </xdr:cNvPr>
              <xdr:cNvSpPr/>
            </xdr:nvSpPr>
            <xdr:spPr bwMode="auto">
              <a:xfrm>
                <a:off x="4332150" y="25146000"/>
                <a:ext cx="300470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11</a:t>
                </a:r>
              </a:p>
            </xdr:txBody>
          </xdr:sp>
          <xdr:sp macro="" textlink="">
            <xdr:nvSpPr>
              <xdr:cNvPr id="16400428" name="Button 44" hidden="1">
                <a:extLst>
                  <a:ext uri="{63B3BB69-23CF-44E3-9099-C40C66FF867C}">
                    <a14:compatExt spid="_x0000_s16400428"/>
                  </a:ext>
                  <a:ext uri="{FF2B5EF4-FFF2-40B4-BE49-F238E27FC236}">
                    <a16:creationId xmlns:a16="http://schemas.microsoft.com/office/drawing/2014/main" id="{00000000-0008-0000-0900-00002C40FA00}"/>
                  </a:ext>
                </a:extLst>
              </xdr:cNvPr>
              <xdr:cNvSpPr/>
            </xdr:nvSpPr>
            <xdr:spPr bwMode="auto">
              <a:xfrm>
                <a:off x="4773767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12</a:t>
                </a:r>
              </a:p>
            </xdr:txBody>
          </xdr:sp>
        </xdr:grp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158</xdr:row>
          <xdr:rowOff>103908</xdr:rowOff>
        </xdr:from>
        <xdr:to>
          <xdr:col>21</xdr:col>
          <xdr:colOff>104783</xdr:colOff>
          <xdr:row>158</xdr:row>
          <xdr:rowOff>286788</xdr:rowOff>
        </xdr:to>
        <xdr:grpSp>
          <xdr:nvGrpSpPr>
            <xdr:cNvPr id="50" name="Groep 49">
              <a:extLst>
                <a:ext uri="{FF2B5EF4-FFF2-40B4-BE49-F238E27FC236}">
                  <a16:creationId xmlns:a16="http://schemas.microsoft.com/office/drawing/2014/main" id="{00000000-0008-0000-0900-000032000000}"/>
                </a:ext>
              </a:extLst>
            </xdr:cNvPr>
            <xdr:cNvGrpSpPr/>
          </xdr:nvGrpSpPr>
          <xdr:grpSpPr>
            <a:xfrm>
              <a:off x="3111500" y="39939575"/>
              <a:ext cx="5565783" cy="182880"/>
              <a:chOff x="1015714" y="25146000"/>
              <a:chExt cx="4053328" cy="190500"/>
            </a:xfrm>
          </xdr:grpSpPr>
          <xdr:sp macro="" textlink="">
            <xdr:nvSpPr>
              <xdr:cNvPr id="16400429" name="Button 45" hidden="1">
                <a:extLst>
                  <a:ext uri="{63B3BB69-23CF-44E3-9099-C40C66FF867C}">
                    <a14:compatExt spid="_x0000_s16400429"/>
                  </a:ext>
                  <a:ext uri="{FF2B5EF4-FFF2-40B4-BE49-F238E27FC236}">
                    <a16:creationId xmlns:a16="http://schemas.microsoft.com/office/drawing/2014/main" id="{00000000-0008-0000-0900-00002D40FA00}"/>
                  </a:ext>
                </a:extLst>
              </xdr:cNvPr>
              <xdr:cNvSpPr/>
            </xdr:nvSpPr>
            <xdr:spPr bwMode="auto">
              <a:xfrm>
                <a:off x="1015714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4</a:t>
                </a:r>
              </a:p>
            </xdr:txBody>
          </xdr:sp>
          <xdr:sp macro="" textlink="">
            <xdr:nvSpPr>
              <xdr:cNvPr id="16400430" name="Button 46" hidden="1">
                <a:extLst>
                  <a:ext uri="{63B3BB69-23CF-44E3-9099-C40C66FF867C}">
                    <a14:compatExt spid="_x0000_s16400430"/>
                  </a:ext>
                  <a:ext uri="{FF2B5EF4-FFF2-40B4-BE49-F238E27FC236}">
                    <a16:creationId xmlns:a16="http://schemas.microsoft.com/office/drawing/2014/main" id="{00000000-0008-0000-0900-00002E40FA00}"/>
                  </a:ext>
                </a:extLst>
              </xdr:cNvPr>
              <xdr:cNvSpPr/>
            </xdr:nvSpPr>
            <xdr:spPr bwMode="auto">
              <a:xfrm>
                <a:off x="1481575" y="25146000"/>
                <a:ext cx="29354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5</a:t>
                </a:r>
              </a:p>
            </xdr:txBody>
          </xdr:sp>
          <xdr:sp macro="" textlink="">
            <xdr:nvSpPr>
              <xdr:cNvPr id="16400431" name="Button 47" hidden="1">
                <a:extLst>
                  <a:ext uri="{63B3BB69-23CF-44E3-9099-C40C66FF867C}">
                    <a14:compatExt spid="_x0000_s16400431"/>
                  </a:ext>
                  <a:ext uri="{FF2B5EF4-FFF2-40B4-BE49-F238E27FC236}">
                    <a16:creationId xmlns:a16="http://schemas.microsoft.com/office/drawing/2014/main" id="{00000000-0008-0000-0900-00002F40FA00}"/>
                  </a:ext>
                </a:extLst>
              </xdr:cNvPr>
              <xdr:cNvSpPr/>
            </xdr:nvSpPr>
            <xdr:spPr bwMode="auto">
              <a:xfrm>
                <a:off x="1957829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6</a:t>
                </a:r>
              </a:p>
            </xdr:txBody>
          </xdr:sp>
          <xdr:sp macro="" textlink="">
            <xdr:nvSpPr>
              <xdr:cNvPr id="16400432" name="Button 48" hidden="1">
                <a:extLst>
                  <a:ext uri="{63B3BB69-23CF-44E3-9099-C40C66FF867C}">
                    <a14:compatExt spid="_x0000_s16400432"/>
                  </a:ext>
                  <a:ext uri="{FF2B5EF4-FFF2-40B4-BE49-F238E27FC236}">
                    <a16:creationId xmlns:a16="http://schemas.microsoft.com/office/drawing/2014/main" id="{00000000-0008-0000-0900-00003040FA00}"/>
                  </a:ext>
                </a:extLst>
              </xdr:cNvPr>
              <xdr:cNvSpPr/>
            </xdr:nvSpPr>
            <xdr:spPr bwMode="auto">
              <a:xfrm>
                <a:off x="2418494" y="25146000"/>
                <a:ext cx="29787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7</a:t>
                </a:r>
              </a:p>
            </xdr:txBody>
          </xdr:sp>
          <xdr:sp macro="" textlink="">
            <xdr:nvSpPr>
              <xdr:cNvPr id="16400433" name="Button 49" hidden="1">
                <a:extLst>
                  <a:ext uri="{63B3BB69-23CF-44E3-9099-C40C66FF867C}">
                    <a14:compatExt spid="_x0000_s16400433"/>
                  </a:ext>
                  <a:ext uri="{FF2B5EF4-FFF2-40B4-BE49-F238E27FC236}">
                    <a16:creationId xmlns:a16="http://schemas.microsoft.com/office/drawing/2014/main" id="{00000000-0008-0000-0900-00003140FA00}"/>
                  </a:ext>
                </a:extLst>
              </xdr:cNvPr>
              <xdr:cNvSpPr/>
            </xdr:nvSpPr>
            <xdr:spPr bwMode="auto">
              <a:xfrm>
                <a:off x="2944104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8</a:t>
                </a:r>
              </a:p>
            </xdr:txBody>
          </xdr:sp>
          <xdr:sp macro="" textlink="">
            <xdr:nvSpPr>
              <xdr:cNvPr id="16400434" name="Button 50" hidden="1">
                <a:extLst>
                  <a:ext uri="{63B3BB69-23CF-44E3-9099-C40C66FF867C}">
                    <a14:compatExt spid="_x0000_s16400434"/>
                  </a:ext>
                  <a:ext uri="{FF2B5EF4-FFF2-40B4-BE49-F238E27FC236}">
                    <a16:creationId xmlns:a16="http://schemas.microsoft.com/office/drawing/2014/main" id="{00000000-0008-0000-0900-00003240FA00}"/>
                  </a:ext>
                </a:extLst>
              </xdr:cNvPr>
              <xdr:cNvSpPr/>
            </xdr:nvSpPr>
            <xdr:spPr bwMode="auto">
              <a:xfrm>
                <a:off x="3448918" y="25146000"/>
                <a:ext cx="292677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9</a:t>
                </a:r>
              </a:p>
            </xdr:txBody>
          </xdr:sp>
          <xdr:sp macro="" textlink="">
            <xdr:nvSpPr>
              <xdr:cNvPr id="16400435" name="Button 51" hidden="1">
                <a:extLst>
                  <a:ext uri="{63B3BB69-23CF-44E3-9099-C40C66FF867C}">
                    <a14:compatExt spid="_x0000_s16400435"/>
                  </a:ext>
                  <a:ext uri="{FF2B5EF4-FFF2-40B4-BE49-F238E27FC236}">
                    <a16:creationId xmlns:a16="http://schemas.microsoft.com/office/drawing/2014/main" id="{00000000-0008-0000-0900-00003340FA00}"/>
                  </a:ext>
                </a:extLst>
              </xdr:cNvPr>
              <xdr:cNvSpPr/>
            </xdr:nvSpPr>
            <xdr:spPr bwMode="auto">
              <a:xfrm>
                <a:off x="3887935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10</a:t>
                </a:r>
              </a:p>
            </xdr:txBody>
          </xdr:sp>
          <xdr:sp macro="" textlink="">
            <xdr:nvSpPr>
              <xdr:cNvPr id="16400436" name="Button 52" hidden="1">
                <a:extLst>
                  <a:ext uri="{63B3BB69-23CF-44E3-9099-C40C66FF867C}">
                    <a14:compatExt spid="_x0000_s16400436"/>
                  </a:ext>
                  <a:ext uri="{FF2B5EF4-FFF2-40B4-BE49-F238E27FC236}">
                    <a16:creationId xmlns:a16="http://schemas.microsoft.com/office/drawing/2014/main" id="{00000000-0008-0000-0900-00003440FA00}"/>
                  </a:ext>
                </a:extLst>
              </xdr:cNvPr>
              <xdr:cNvSpPr/>
            </xdr:nvSpPr>
            <xdr:spPr bwMode="auto">
              <a:xfrm>
                <a:off x="4332150" y="25146000"/>
                <a:ext cx="300470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11</a:t>
                </a:r>
              </a:p>
            </xdr:txBody>
          </xdr:sp>
          <xdr:sp macro="" textlink="">
            <xdr:nvSpPr>
              <xdr:cNvPr id="16400437" name="Button 53" hidden="1">
                <a:extLst>
                  <a:ext uri="{63B3BB69-23CF-44E3-9099-C40C66FF867C}">
                    <a14:compatExt spid="_x0000_s16400437"/>
                  </a:ext>
                  <a:ext uri="{FF2B5EF4-FFF2-40B4-BE49-F238E27FC236}">
                    <a16:creationId xmlns:a16="http://schemas.microsoft.com/office/drawing/2014/main" id="{00000000-0008-0000-0900-00003540FA00}"/>
                  </a:ext>
                </a:extLst>
              </xdr:cNvPr>
              <xdr:cNvSpPr/>
            </xdr:nvSpPr>
            <xdr:spPr bwMode="auto">
              <a:xfrm>
                <a:off x="4773767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12</a:t>
                </a:r>
              </a:p>
            </xdr:txBody>
          </xdr:sp>
        </xdr:grp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129885</xdr:colOff>
          <xdr:row>183</xdr:row>
          <xdr:rowOff>0</xdr:rowOff>
        </xdr:from>
        <xdr:to>
          <xdr:col>21</xdr:col>
          <xdr:colOff>234668</xdr:colOff>
          <xdr:row>183</xdr:row>
          <xdr:rowOff>190500</xdr:rowOff>
        </xdr:to>
        <xdr:grpSp>
          <xdr:nvGrpSpPr>
            <xdr:cNvPr id="60" name="Groep 59">
              <a:extLst>
                <a:ext uri="{FF2B5EF4-FFF2-40B4-BE49-F238E27FC236}">
                  <a16:creationId xmlns:a16="http://schemas.microsoft.com/office/drawing/2014/main" id="{00000000-0008-0000-0900-00003C000000}"/>
                </a:ext>
              </a:extLst>
            </xdr:cNvPr>
            <xdr:cNvGrpSpPr/>
          </xdr:nvGrpSpPr>
          <xdr:grpSpPr>
            <a:xfrm>
              <a:off x="3241385" y="45751750"/>
              <a:ext cx="5565783" cy="190500"/>
              <a:chOff x="1015714" y="25146000"/>
              <a:chExt cx="4053328" cy="190500"/>
            </a:xfrm>
          </xdr:grpSpPr>
          <xdr:sp macro="" textlink="">
            <xdr:nvSpPr>
              <xdr:cNvPr id="16400438" name="Button 54" hidden="1">
                <a:extLst>
                  <a:ext uri="{63B3BB69-23CF-44E3-9099-C40C66FF867C}">
                    <a14:compatExt spid="_x0000_s16400438"/>
                  </a:ext>
                  <a:ext uri="{FF2B5EF4-FFF2-40B4-BE49-F238E27FC236}">
                    <a16:creationId xmlns:a16="http://schemas.microsoft.com/office/drawing/2014/main" id="{00000000-0008-0000-0900-00003640FA00}"/>
                  </a:ext>
                </a:extLst>
              </xdr:cNvPr>
              <xdr:cNvSpPr/>
            </xdr:nvSpPr>
            <xdr:spPr bwMode="auto">
              <a:xfrm>
                <a:off x="1015714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4</a:t>
                </a:r>
              </a:p>
            </xdr:txBody>
          </xdr:sp>
          <xdr:sp macro="" textlink="">
            <xdr:nvSpPr>
              <xdr:cNvPr id="16400439" name="Button 55" hidden="1">
                <a:extLst>
                  <a:ext uri="{63B3BB69-23CF-44E3-9099-C40C66FF867C}">
                    <a14:compatExt spid="_x0000_s16400439"/>
                  </a:ext>
                  <a:ext uri="{FF2B5EF4-FFF2-40B4-BE49-F238E27FC236}">
                    <a16:creationId xmlns:a16="http://schemas.microsoft.com/office/drawing/2014/main" id="{00000000-0008-0000-0900-00003740FA00}"/>
                  </a:ext>
                </a:extLst>
              </xdr:cNvPr>
              <xdr:cNvSpPr/>
            </xdr:nvSpPr>
            <xdr:spPr bwMode="auto">
              <a:xfrm>
                <a:off x="1481575" y="25146000"/>
                <a:ext cx="29354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5</a:t>
                </a:r>
              </a:p>
            </xdr:txBody>
          </xdr:sp>
          <xdr:sp macro="" textlink="">
            <xdr:nvSpPr>
              <xdr:cNvPr id="16400440" name="Button 56" hidden="1">
                <a:extLst>
                  <a:ext uri="{63B3BB69-23CF-44E3-9099-C40C66FF867C}">
                    <a14:compatExt spid="_x0000_s16400440"/>
                  </a:ext>
                  <a:ext uri="{FF2B5EF4-FFF2-40B4-BE49-F238E27FC236}">
                    <a16:creationId xmlns:a16="http://schemas.microsoft.com/office/drawing/2014/main" id="{00000000-0008-0000-0900-00003840FA00}"/>
                  </a:ext>
                </a:extLst>
              </xdr:cNvPr>
              <xdr:cNvSpPr/>
            </xdr:nvSpPr>
            <xdr:spPr bwMode="auto">
              <a:xfrm>
                <a:off x="1957829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6</a:t>
                </a:r>
              </a:p>
            </xdr:txBody>
          </xdr:sp>
          <xdr:sp macro="" textlink="">
            <xdr:nvSpPr>
              <xdr:cNvPr id="16400441" name="Button 57" hidden="1">
                <a:extLst>
                  <a:ext uri="{63B3BB69-23CF-44E3-9099-C40C66FF867C}">
                    <a14:compatExt spid="_x0000_s16400441"/>
                  </a:ext>
                  <a:ext uri="{FF2B5EF4-FFF2-40B4-BE49-F238E27FC236}">
                    <a16:creationId xmlns:a16="http://schemas.microsoft.com/office/drawing/2014/main" id="{00000000-0008-0000-0900-00003940FA00}"/>
                  </a:ext>
                </a:extLst>
              </xdr:cNvPr>
              <xdr:cNvSpPr/>
            </xdr:nvSpPr>
            <xdr:spPr bwMode="auto">
              <a:xfrm>
                <a:off x="2418494" y="25146000"/>
                <a:ext cx="29787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7</a:t>
                </a:r>
              </a:p>
            </xdr:txBody>
          </xdr:sp>
          <xdr:sp macro="" textlink="">
            <xdr:nvSpPr>
              <xdr:cNvPr id="16400442" name="Button 58" hidden="1">
                <a:extLst>
                  <a:ext uri="{63B3BB69-23CF-44E3-9099-C40C66FF867C}">
                    <a14:compatExt spid="_x0000_s16400442"/>
                  </a:ext>
                  <a:ext uri="{FF2B5EF4-FFF2-40B4-BE49-F238E27FC236}">
                    <a16:creationId xmlns:a16="http://schemas.microsoft.com/office/drawing/2014/main" id="{00000000-0008-0000-0900-00003A40FA00}"/>
                  </a:ext>
                </a:extLst>
              </xdr:cNvPr>
              <xdr:cNvSpPr/>
            </xdr:nvSpPr>
            <xdr:spPr bwMode="auto">
              <a:xfrm>
                <a:off x="2944104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8</a:t>
                </a:r>
              </a:p>
            </xdr:txBody>
          </xdr:sp>
          <xdr:sp macro="" textlink="">
            <xdr:nvSpPr>
              <xdr:cNvPr id="16400443" name="Button 59" hidden="1">
                <a:extLst>
                  <a:ext uri="{63B3BB69-23CF-44E3-9099-C40C66FF867C}">
                    <a14:compatExt spid="_x0000_s16400443"/>
                  </a:ext>
                  <a:ext uri="{FF2B5EF4-FFF2-40B4-BE49-F238E27FC236}">
                    <a16:creationId xmlns:a16="http://schemas.microsoft.com/office/drawing/2014/main" id="{00000000-0008-0000-0900-00003B40FA00}"/>
                  </a:ext>
                </a:extLst>
              </xdr:cNvPr>
              <xdr:cNvSpPr/>
            </xdr:nvSpPr>
            <xdr:spPr bwMode="auto">
              <a:xfrm>
                <a:off x="3448918" y="25146000"/>
                <a:ext cx="292677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9</a:t>
                </a:r>
              </a:p>
            </xdr:txBody>
          </xdr:sp>
          <xdr:sp macro="" textlink="">
            <xdr:nvSpPr>
              <xdr:cNvPr id="16400444" name="Button 60" hidden="1">
                <a:extLst>
                  <a:ext uri="{63B3BB69-23CF-44E3-9099-C40C66FF867C}">
                    <a14:compatExt spid="_x0000_s16400444"/>
                  </a:ext>
                  <a:ext uri="{FF2B5EF4-FFF2-40B4-BE49-F238E27FC236}">
                    <a16:creationId xmlns:a16="http://schemas.microsoft.com/office/drawing/2014/main" id="{00000000-0008-0000-0900-00003C40FA00}"/>
                  </a:ext>
                </a:extLst>
              </xdr:cNvPr>
              <xdr:cNvSpPr/>
            </xdr:nvSpPr>
            <xdr:spPr bwMode="auto">
              <a:xfrm>
                <a:off x="3887935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10</a:t>
                </a:r>
              </a:p>
            </xdr:txBody>
          </xdr:sp>
          <xdr:sp macro="" textlink="">
            <xdr:nvSpPr>
              <xdr:cNvPr id="16400445" name="Button 61" hidden="1">
                <a:extLst>
                  <a:ext uri="{63B3BB69-23CF-44E3-9099-C40C66FF867C}">
                    <a14:compatExt spid="_x0000_s16400445"/>
                  </a:ext>
                  <a:ext uri="{FF2B5EF4-FFF2-40B4-BE49-F238E27FC236}">
                    <a16:creationId xmlns:a16="http://schemas.microsoft.com/office/drawing/2014/main" id="{00000000-0008-0000-0900-00003D40FA00}"/>
                  </a:ext>
                </a:extLst>
              </xdr:cNvPr>
              <xdr:cNvSpPr/>
            </xdr:nvSpPr>
            <xdr:spPr bwMode="auto">
              <a:xfrm>
                <a:off x="4332150" y="25146000"/>
                <a:ext cx="300470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11</a:t>
                </a:r>
              </a:p>
            </xdr:txBody>
          </xdr:sp>
          <xdr:sp macro="" textlink="">
            <xdr:nvSpPr>
              <xdr:cNvPr id="16400446" name="Button 62" hidden="1">
                <a:extLst>
                  <a:ext uri="{63B3BB69-23CF-44E3-9099-C40C66FF867C}">
                    <a14:compatExt spid="_x0000_s16400446"/>
                  </a:ext>
                  <a:ext uri="{FF2B5EF4-FFF2-40B4-BE49-F238E27FC236}">
                    <a16:creationId xmlns:a16="http://schemas.microsoft.com/office/drawing/2014/main" id="{00000000-0008-0000-0900-00003E40FA00}"/>
                  </a:ext>
                </a:extLst>
              </xdr:cNvPr>
              <xdr:cNvSpPr/>
            </xdr:nvSpPr>
            <xdr:spPr bwMode="auto">
              <a:xfrm>
                <a:off x="4773767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12</a:t>
                </a:r>
              </a:p>
            </xdr:txBody>
          </xdr:sp>
        </xdr:grp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138544</xdr:colOff>
          <xdr:row>208</xdr:row>
          <xdr:rowOff>0</xdr:rowOff>
        </xdr:from>
        <xdr:to>
          <xdr:col>21</xdr:col>
          <xdr:colOff>243327</xdr:colOff>
          <xdr:row>208</xdr:row>
          <xdr:rowOff>190500</xdr:rowOff>
        </xdr:to>
        <xdr:grpSp>
          <xdr:nvGrpSpPr>
            <xdr:cNvPr id="70" name="Groep 69">
              <a:extLst>
                <a:ext uri="{FF2B5EF4-FFF2-40B4-BE49-F238E27FC236}">
                  <a16:creationId xmlns:a16="http://schemas.microsoft.com/office/drawing/2014/main" id="{00000000-0008-0000-0900-000046000000}"/>
                </a:ext>
              </a:extLst>
            </xdr:cNvPr>
            <xdr:cNvGrpSpPr/>
          </xdr:nvGrpSpPr>
          <xdr:grpSpPr>
            <a:xfrm>
              <a:off x="3250044" y="51572583"/>
              <a:ext cx="5565783" cy="190500"/>
              <a:chOff x="1015714" y="25146000"/>
              <a:chExt cx="4053328" cy="190500"/>
            </a:xfrm>
          </xdr:grpSpPr>
          <xdr:sp macro="" textlink="">
            <xdr:nvSpPr>
              <xdr:cNvPr id="16400447" name="Button 63" hidden="1">
                <a:extLst>
                  <a:ext uri="{63B3BB69-23CF-44E3-9099-C40C66FF867C}">
                    <a14:compatExt spid="_x0000_s16400447"/>
                  </a:ext>
                  <a:ext uri="{FF2B5EF4-FFF2-40B4-BE49-F238E27FC236}">
                    <a16:creationId xmlns:a16="http://schemas.microsoft.com/office/drawing/2014/main" id="{00000000-0008-0000-0900-00003F40FA00}"/>
                  </a:ext>
                </a:extLst>
              </xdr:cNvPr>
              <xdr:cNvSpPr/>
            </xdr:nvSpPr>
            <xdr:spPr bwMode="auto">
              <a:xfrm>
                <a:off x="1015714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4</a:t>
                </a:r>
              </a:p>
            </xdr:txBody>
          </xdr:sp>
          <xdr:sp macro="" textlink="">
            <xdr:nvSpPr>
              <xdr:cNvPr id="16400448" name="Button 64" hidden="1">
                <a:extLst>
                  <a:ext uri="{63B3BB69-23CF-44E3-9099-C40C66FF867C}">
                    <a14:compatExt spid="_x0000_s16400448"/>
                  </a:ext>
                  <a:ext uri="{FF2B5EF4-FFF2-40B4-BE49-F238E27FC236}">
                    <a16:creationId xmlns:a16="http://schemas.microsoft.com/office/drawing/2014/main" id="{00000000-0008-0000-0900-00004040FA00}"/>
                  </a:ext>
                </a:extLst>
              </xdr:cNvPr>
              <xdr:cNvSpPr/>
            </xdr:nvSpPr>
            <xdr:spPr bwMode="auto">
              <a:xfrm>
                <a:off x="1481575" y="25146000"/>
                <a:ext cx="29354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5</a:t>
                </a:r>
              </a:p>
            </xdr:txBody>
          </xdr:sp>
          <xdr:sp macro="" textlink="">
            <xdr:nvSpPr>
              <xdr:cNvPr id="16400449" name="Button 65" hidden="1">
                <a:extLst>
                  <a:ext uri="{63B3BB69-23CF-44E3-9099-C40C66FF867C}">
                    <a14:compatExt spid="_x0000_s16400449"/>
                  </a:ext>
                  <a:ext uri="{FF2B5EF4-FFF2-40B4-BE49-F238E27FC236}">
                    <a16:creationId xmlns:a16="http://schemas.microsoft.com/office/drawing/2014/main" id="{00000000-0008-0000-0900-00004140FA00}"/>
                  </a:ext>
                </a:extLst>
              </xdr:cNvPr>
              <xdr:cNvSpPr/>
            </xdr:nvSpPr>
            <xdr:spPr bwMode="auto">
              <a:xfrm>
                <a:off x="1957829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6</a:t>
                </a:r>
              </a:p>
            </xdr:txBody>
          </xdr:sp>
          <xdr:sp macro="" textlink="">
            <xdr:nvSpPr>
              <xdr:cNvPr id="16400450" name="Button 66" hidden="1">
                <a:extLst>
                  <a:ext uri="{63B3BB69-23CF-44E3-9099-C40C66FF867C}">
                    <a14:compatExt spid="_x0000_s16400450"/>
                  </a:ext>
                  <a:ext uri="{FF2B5EF4-FFF2-40B4-BE49-F238E27FC236}">
                    <a16:creationId xmlns:a16="http://schemas.microsoft.com/office/drawing/2014/main" id="{00000000-0008-0000-0900-00004240FA00}"/>
                  </a:ext>
                </a:extLst>
              </xdr:cNvPr>
              <xdr:cNvSpPr/>
            </xdr:nvSpPr>
            <xdr:spPr bwMode="auto">
              <a:xfrm>
                <a:off x="2418494" y="25146000"/>
                <a:ext cx="29787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7</a:t>
                </a:r>
              </a:p>
            </xdr:txBody>
          </xdr:sp>
          <xdr:sp macro="" textlink="">
            <xdr:nvSpPr>
              <xdr:cNvPr id="16400451" name="Button 67" hidden="1">
                <a:extLst>
                  <a:ext uri="{63B3BB69-23CF-44E3-9099-C40C66FF867C}">
                    <a14:compatExt spid="_x0000_s16400451"/>
                  </a:ext>
                  <a:ext uri="{FF2B5EF4-FFF2-40B4-BE49-F238E27FC236}">
                    <a16:creationId xmlns:a16="http://schemas.microsoft.com/office/drawing/2014/main" id="{00000000-0008-0000-0900-00004340FA00}"/>
                  </a:ext>
                </a:extLst>
              </xdr:cNvPr>
              <xdr:cNvSpPr/>
            </xdr:nvSpPr>
            <xdr:spPr bwMode="auto">
              <a:xfrm>
                <a:off x="2944104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8</a:t>
                </a:r>
              </a:p>
            </xdr:txBody>
          </xdr:sp>
          <xdr:sp macro="" textlink="">
            <xdr:nvSpPr>
              <xdr:cNvPr id="16400452" name="Button 68" hidden="1">
                <a:extLst>
                  <a:ext uri="{63B3BB69-23CF-44E3-9099-C40C66FF867C}">
                    <a14:compatExt spid="_x0000_s16400452"/>
                  </a:ext>
                  <a:ext uri="{FF2B5EF4-FFF2-40B4-BE49-F238E27FC236}">
                    <a16:creationId xmlns:a16="http://schemas.microsoft.com/office/drawing/2014/main" id="{00000000-0008-0000-0900-00004440FA00}"/>
                  </a:ext>
                </a:extLst>
              </xdr:cNvPr>
              <xdr:cNvSpPr/>
            </xdr:nvSpPr>
            <xdr:spPr bwMode="auto">
              <a:xfrm>
                <a:off x="3448918" y="25146000"/>
                <a:ext cx="292677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9</a:t>
                </a:r>
              </a:p>
            </xdr:txBody>
          </xdr:sp>
          <xdr:sp macro="" textlink="">
            <xdr:nvSpPr>
              <xdr:cNvPr id="16400453" name="Button 69" hidden="1">
                <a:extLst>
                  <a:ext uri="{63B3BB69-23CF-44E3-9099-C40C66FF867C}">
                    <a14:compatExt spid="_x0000_s16400453"/>
                  </a:ext>
                  <a:ext uri="{FF2B5EF4-FFF2-40B4-BE49-F238E27FC236}">
                    <a16:creationId xmlns:a16="http://schemas.microsoft.com/office/drawing/2014/main" id="{00000000-0008-0000-0900-00004540FA00}"/>
                  </a:ext>
                </a:extLst>
              </xdr:cNvPr>
              <xdr:cNvSpPr/>
            </xdr:nvSpPr>
            <xdr:spPr bwMode="auto">
              <a:xfrm>
                <a:off x="3887935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10</a:t>
                </a:r>
              </a:p>
            </xdr:txBody>
          </xdr:sp>
          <xdr:sp macro="" textlink="">
            <xdr:nvSpPr>
              <xdr:cNvPr id="16400454" name="Button 70" hidden="1">
                <a:extLst>
                  <a:ext uri="{63B3BB69-23CF-44E3-9099-C40C66FF867C}">
                    <a14:compatExt spid="_x0000_s16400454"/>
                  </a:ext>
                  <a:ext uri="{FF2B5EF4-FFF2-40B4-BE49-F238E27FC236}">
                    <a16:creationId xmlns:a16="http://schemas.microsoft.com/office/drawing/2014/main" id="{00000000-0008-0000-0900-00004640FA00}"/>
                  </a:ext>
                </a:extLst>
              </xdr:cNvPr>
              <xdr:cNvSpPr/>
            </xdr:nvSpPr>
            <xdr:spPr bwMode="auto">
              <a:xfrm>
                <a:off x="4332150" y="25146000"/>
                <a:ext cx="300470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11</a:t>
                </a:r>
              </a:p>
            </xdr:txBody>
          </xdr:sp>
          <xdr:sp macro="" textlink="">
            <xdr:nvSpPr>
              <xdr:cNvPr id="16400455" name="Button 71" hidden="1">
                <a:extLst>
                  <a:ext uri="{63B3BB69-23CF-44E3-9099-C40C66FF867C}">
                    <a14:compatExt spid="_x0000_s16400455"/>
                  </a:ext>
                  <a:ext uri="{FF2B5EF4-FFF2-40B4-BE49-F238E27FC236}">
                    <a16:creationId xmlns:a16="http://schemas.microsoft.com/office/drawing/2014/main" id="{00000000-0008-0000-0900-00004740FA00}"/>
                  </a:ext>
                </a:extLst>
              </xdr:cNvPr>
              <xdr:cNvSpPr/>
            </xdr:nvSpPr>
            <xdr:spPr bwMode="auto">
              <a:xfrm>
                <a:off x="4773767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12</a:t>
                </a:r>
              </a:p>
            </xdr:txBody>
          </xdr:sp>
        </xdr:grp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150</xdr:row>
          <xdr:rowOff>0</xdr:rowOff>
        </xdr:from>
        <xdr:to>
          <xdr:col>4</xdr:col>
          <xdr:colOff>85725</xdr:colOff>
          <xdr:row>150</xdr:row>
          <xdr:rowOff>171450</xdr:rowOff>
        </xdr:to>
        <xdr:sp macro="" textlink="">
          <xdr:nvSpPr>
            <xdr:cNvPr id="16400456" name="Button 72" hidden="1">
              <a:extLst>
                <a:ext uri="{63B3BB69-23CF-44E3-9099-C40C66FF867C}">
                  <a14:compatExt spid="_x0000_s16400456"/>
                </a:ext>
                <a:ext uri="{FF2B5EF4-FFF2-40B4-BE49-F238E27FC236}">
                  <a16:creationId xmlns:a16="http://schemas.microsoft.com/office/drawing/2014/main" id="{00000000-0008-0000-0900-000048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125</xdr:row>
          <xdr:rowOff>0</xdr:rowOff>
        </xdr:from>
        <xdr:to>
          <xdr:col>4</xdr:col>
          <xdr:colOff>85725</xdr:colOff>
          <xdr:row>125</xdr:row>
          <xdr:rowOff>171450</xdr:rowOff>
        </xdr:to>
        <xdr:sp macro="" textlink="">
          <xdr:nvSpPr>
            <xdr:cNvPr id="16400457" name="Button 73" hidden="1">
              <a:extLst>
                <a:ext uri="{63B3BB69-23CF-44E3-9099-C40C66FF867C}">
                  <a14:compatExt spid="_x0000_s16400457"/>
                </a:ext>
                <a:ext uri="{FF2B5EF4-FFF2-40B4-BE49-F238E27FC236}">
                  <a16:creationId xmlns:a16="http://schemas.microsoft.com/office/drawing/2014/main" id="{00000000-0008-0000-0900-000049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26</xdr:row>
          <xdr:rowOff>0</xdr:rowOff>
        </xdr:from>
        <xdr:to>
          <xdr:col>4</xdr:col>
          <xdr:colOff>85725</xdr:colOff>
          <xdr:row>26</xdr:row>
          <xdr:rowOff>171450</xdr:rowOff>
        </xdr:to>
        <xdr:sp macro="" textlink="">
          <xdr:nvSpPr>
            <xdr:cNvPr id="16400458" name="Button 74" hidden="1">
              <a:extLst>
                <a:ext uri="{63B3BB69-23CF-44E3-9099-C40C66FF867C}">
                  <a14:compatExt spid="_x0000_s16400458"/>
                </a:ext>
                <a:ext uri="{FF2B5EF4-FFF2-40B4-BE49-F238E27FC236}">
                  <a16:creationId xmlns:a16="http://schemas.microsoft.com/office/drawing/2014/main" id="{00000000-0008-0000-0900-00004A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51</xdr:row>
          <xdr:rowOff>0</xdr:rowOff>
        </xdr:from>
        <xdr:to>
          <xdr:col>4</xdr:col>
          <xdr:colOff>85725</xdr:colOff>
          <xdr:row>51</xdr:row>
          <xdr:rowOff>171450</xdr:rowOff>
        </xdr:to>
        <xdr:sp macro="" textlink="">
          <xdr:nvSpPr>
            <xdr:cNvPr id="16400459" name="Button 75" hidden="1">
              <a:extLst>
                <a:ext uri="{63B3BB69-23CF-44E3-9099-C40C66FF867C}">
                  <a14:compatExt spid="_x0000_s16400459"/>
                </a:ext>
                <a:ext uri="{FF2B5EF4-FFF2-40B4-BE49-F238E27FC236}">
                  <a16:creationId xmlns:a16="http://schemas.microsoft.com/office/drawing/2014/main" id="{00000000-0008-0000-0900-00004B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75</xdr:row>
          <xdr:rowOff>0</xdr:rowOff>
        </xdr:from>
        <xdr:to>
          <xdr:col>4</xdr:col>
          <xdr:colOff>85725</xdr:colOff>
          <xdr:row>75</xdr:row>
          <xdr:rowOff>171450</xdr:rowOff>
        </xdr:to>
        <xdr:sp macro="" textlink="">
          <xdr:nvSpPr>
            <xdr:cNvPr id="16400460" name="Button 76" hidden="1">
              <a:extLst>
                <a:ext uri="{63B3BB69-23CF-44E3-9099-C40C66FF867C}">
                  <a14:compatExt spid="_x0000_s16400460"/>
                </a:ext>
                <a:ext uri="{FF2B5EF4-FFF2-40B4-BE49-F238E27FC236}">
                  <a16:creationId xmlns:a16="http://schemas.microsoft.com/office/drawing/2014/main" id="{00000000-0008-0000-0900-00004C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100</xdr:row>
          <xdr:rowOff>0</xdr:rowOff>
        </xdr:from>
        <xdr:to>
          <xdr:col>4</xdr:col>
          <xdr:colOff>85725</xdr:colOff>
          <xdr:row>100</xdr:row>
          <xdr:rowOff>171450</xdr:rowOff>
        </xdr:to>
        <xdr:sp macro="" textlink="">
          <xdr:nvSpPr>
            <xdr:cNvPr id="16400461" name="Button 77" hidden="1">
              <a:extLst>
                <a:ext uri="{63B3BB69-23CF-44E3-9099-C40C66FF867C}">
                  <a14:compatExt spid="_x0000_s16400461"/>
                </a:ext>
                <a:ext uri="{FF2B5EF4-FFF2-40B4-BE49-F238E27FC236}">
                  <a16:creationId xmlns:a16="http://schemas.microsoft.com/office/drawing/2014/main" id="{00000000-0008-0000-0900-00004D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175</xdr:row>
          <xdr:rowOff>0</xdr:rowOff>
        </xdr:from>
        <xdr:to>
          <xdr:col>4</xdr:col>
          <xdr:colOff>85725</xdr:colOff>
          <xdr:row>176</xdr:row>
          <xdr:rowOff>9525</xdr:rowOff>
        </xdr:to>
        <xdr:sp macro="" textlink="">
          <xdr:nvSpPr>
            <xdr:cNvPr id="16400462" name="Button 78" hidden="1">
              <a:extLst>
                <a:ext uri="{63B3BB69-23CF-44E3-9099-C40C66FF867C}">
                  <a14:compatExt spid="_x0000_s16400462"/>
                </a:ext>
                <a:ext uri="{FF2B5EF4-FFF2-40B4-BE49-F238E27FC236}">
                  <a16:creationId xmlns:a16="http://schemas.microsoft.com/office/drawing/2014/main" id="{00000000-0008-0000-0900-00004E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200</xdr:row>
          <xdr:rowOff>0</xdr:rowOff>
        </xdr:from>
        <xdr:to>
          <xdr:col>4</xdr:col>
          <xdr:colOff>85725</xdr:colOff>
          <xdr:row>201</xdr:row>
          <xdr:rowOff>9525</xdr:rowOff>
        </xdr:to>
        <xdr:sp macro="" textlink="">
          <xdr:nvSpPr>
            <xdr:cNvPr id="16400463" name="Button 79" hidden="1">
              <a:extLst>
                <a:ext uri="{63B3BB69-23CF-44E3-9099-C40C66FF867C}">
                  <a14:compatExt spid="_x0000_s16400463"/>
                </a:ext>
                <a:ext uri="{FF2B5EF4-FFF2-40B4-BE49-F238E27FC236}">
                  <a16:creationId xmlns:a16="http://schemas.microsoft.com/office/drawing/2014/main" id="{00000000-0008-0000-0900-00004F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133</xdr:row>
          <xdr:rowOff>0</xdr:rowOff>
        </xdr:from>
        <xdr:to>
          <xdr:col>21</xdr:col>
          <xdr:colOff>104783</xdr:colOff>
          <xdr:row>133</xdr:row>
          <xdr:rowOff>190500</xdr:rowOff>
        </xdr:to>
        <xdr:grpSp>
          <xdr:nvGrpSpPr>
            <xdr:cNvPr id="88" name="Groep 87">
              <a:extLst>
                <a:ext uri="{FF2B5EF4-FFF2-40B4-BE49-F238E27FC236}">
                  <a16:creationId xmlns:a16="http://schemas.microsoft.com/office/drawing/2014/main" id="{00000000-0008-0000-0900-000058000000}"/>
                </a:ext>
              </a:extLst>
            </xdr:cNvPr>
            <xdr:cNvGrpSpPr/>
          </xdr:nvGrpSpPr>
          <xdr:grpSpPr>
            <a:xfrm>
              <a:off x="3111500" y="33940750"/>
              <a:ext cx="5565783" cy="190500"/>
              <a:chOff x="1015714" y="25146000"/>
              <a:chExt cx="4053328" cy="190500"/>
            </a:xfrm>
          </xdr:grpSpPr>
          <xdr:sp macro="" textlink="">
            <xdr:nvSpPr>
              <xdr:cNvPr id="16400464" name="Button 80" hidden="1">
                <a:extLst>
                  <a:ext uri="{63B3BB69-23CF-44E3-9099-C40C66FF867C}">
                    <a14:compatExt spid="_x0000_s16400464"/>
                  </a:ext>
                  <a:ext uri="{FF2B5EF4-FFF2-40B4-BE49-F238E27FC236}">
                    <a16:creationId xmlns:a16="http://schemas.microsoft.com/office/drawing/2014/main" id="{00000000-0008-0000-0900-00005040FA00}"/>
                  </a:ext>
                </a:extLst>
              </xdr:cNvPr>
              <xdr:cNvSpPr/>
            </xdr:nvSpPr>
            <xdr:spPr bwMode="auto">
              <a:xfrm>
                <a:off x="1015714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4</a:t>
                </a:r>
              </a:p>
            </xdr:txBody>
          </xdr:sp>
          <xdr:sp macro="" textlink="">
            <xdr:nvSpPr>
              <xdr:cNvPr id="16400465" name="Button 81" hidden="1">
                <a:extLst>
                  <a:ext uri="{63B3BB69-23CF-44E3-9099-C40C66FF867C}">
                    <a14:compatExt spid="_x0000_s16400465"/>
                  </a:ext>
                  <a:ext uri="{FF2B5EF4-FFF2-40B4-BE49-F238E27FC236}">
                    <a16:creationId xmlns:a16="http://schemas.microsoft.com/office/drawing/2014/main" id="{00000000-0008-0000-0900-00005140FA00}"/>
                  </a:ext>
                </a:extLst>
              </xdr:cNvPr>
              <xdr:cNvSpPr/>
            </xdr:nvSpPr>
            <xdr:spPr bwMode="auto">
              <a:xfrm>
                <a:off x="1481575" y="25146000"/>
                <a:ext cx="29354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5</a:t>
                </a:r>
              </a:p>
            </xdr:txBody>
          </xdr:sp>
          <xdr:sp macro="" textlink="">
            <xdr:nvSpPr>
              <xdr:cNvPr id="16400466" name="Button 82" hidden="1">
                <a:extLst>
                  <a:ext uri="{63B3BB69-23CF-44E3-9099-C40C66FF867C}">
                    <a14:compatExt spid="_x0000_s16400466"/>
                  </a:ext>
                  <a:ext uri="{FF2B5EF4-FFF2-40B4-BE49-F238E27FC236}">
                    <a16:creationId xmlns:a16="http://schemas.microsoft.com/office/drawing/2014/main" id="{00000000-0008-0000-0900-00005240FA00}"/>
                  </a:ext>
                </a:extLst>
              </xdr:cNvPr>
              <xdr:cNvSpPr/>
            </xdr:nvSpPr>
            <xdr:spPr bwMode="auto">
              <a:xfrm>
                <a:off x="1957829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6</a:t>
                </a:r>
              </a:p>
            </xdr:txBody>
          </xdr:sp>
          <xdr:sp macro="" textlink="">
            <xdr:nvSpPr>
              <xdr:cNvPr id="16400467" name="Button 83" hidden="1">
                <a:extLst>
                  <a:ext uri="{63B3BB69-23CF-44E3-9099-C40C66FF867C}">
                    <a14:compatExt spid="_x0000_s16400467"/>
                  </a:ext>
                  <a:ext uri="{FF2B5EF4-FFF2-40B4-BE49-F238E27FC236}">
                    <a16:creationId xmlns:a16="http://schemas.microsoft.com/office/drawing/2014/main" id="{00000000-0008-0000-0900-00005340FA00}"/>
                  </a:ext>
                </a:extLst>
              </xdr:cNvPr>
              <xdr:cNvSpPr/>
            </xdr:nvSpPr>
            <xdr:spPr bwMode="auto">
              <a:xfrm>
                <a:off x="2418494" y="25146000"/>
                <a:ext cx="297873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7</a:t>
                </a:r>
              </a:p>
            </xdr:txBody>
          </xdr:sp>
          <xdr:sp macro="" textlink="">
            <xdr:nvSpPr>
              <xdr:cNvPr id="16400468" name="Button 84" hidden="1">
                <a:extLst>
                  <a:ext uri="{63B3BB69-23CF-44E3-9099-C40C66FF867C}">
                    <a14:compatExt spid="_x0000_s16400468"/>
                  </a:ext>
                  <a:ext uri="{FF2B5EF4-FFF2-40B4-BE49-F238E27FC236}">
                    <a16:creationId xmlns:a16="http://schemas.microsoft.com/office/drawing/2014/main" id="{00000000-0008-0000-0900-00005440FA00}"/>
                  </a:ext>
                </a:extLst>
              </xdr:cNvPr>
              <xdr:cNvSpPr/>
            </xdr:nvSpPr>
            <xdr:spPr bwMode="auto">
              <a:xfrm>
                <a:off x="2944104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8</a:t>
                </a:r>
              </a:p>
            </xdr:txBody>
          </xdr:sp>
          <xdr:sp macro="" textlink="">
            <xdr:nvSpPr>
              <xdr:cNvPr id="16400469" name="Button 85" hidden="1">
                <a:extLst>
                  <a:ext uri="{63B3BB69-23CF-44E3-9099-C40C66FF867C}">
                    <a14:compatExt spid="_x0000_s16400469"/>
                  </a:ext>
                  <a:ext uri="{FF2B5EF4-FFF2-40B4-BE49-F238E27FC236}">
                    <a16:creationId xmlns:a16="http://schemas.microsoft.com/office/drawing/2014/main" id="{00000000-0008-0000-0900-00005540FA00}"/>
                  </a:ext>
                </a:extLst>
              </xdr:cNvPr>
              <xdr:cNvSpPr/>
            </xdr:nvSpPr>
            <xdr:spPr bwMode="auto">
              <a:xfrm>
                <a:off x="3448918" y="25146000"/>
                <a:ext cx="292677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9</a:t>
                </a:r>
              </a:p>
            </xdr:txBody>
          </xdr:sp>
          <xdr:sp macro="" textlink="">
            <xdr:nvSpPr>
              <xdr:cNvPr id="16400470" name="Button 86" hidden="1">
                <a:extLst>
                  <a:ext uri="{63B3BB69-23CF-44E3-9099-C40C66FF867C}">
                    <a14:compatExt spid="_x0000_s16400470"/>
                  </a:ext>
                  <a:ext uri="{FF2B5EF4-FFF2-40B4-BE49-F238E27FC236}">
                    <a16:creationId xmlns:a16="http://schemas.microsoft.com/office/drawing/2014/main" id="{00000000-0008-0000-0900-00005640FA00}"/>
                  </a:ext>
                </a:extLst>
              </xdr:cNvPr>
              <xdr:cNvSpPr/>
            </xdr:nvSpPr>
            <xdr:spPr bwMode="auto">
              <a:xfrm>
                <a:off x="3887935" y="25146000"/>
                <a:ext cx="294409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10</a:t>
                </a:r>
              </a:p>
            </xdr:txBody>
          </xdr:sp>
          <xdr:sp macro="" textlink="">
            <xdr:nvSpPr>
              <xdr:cNvPr id="16400471" name="Button 87" hidden="1">
                <a:extLst>
                  <a:ext uri="{63B3BB69-23CF-44E3-9099-C40C66FF867C}">
                    <a14:compatExt spid="_x0000_s16400471"/>
                  </a:ext>
                  <a:ext uri="{FF2B5EF4-FFF2-40B4-BE49-F238E27FC236}">
                    <a16:creationId xmlns:a16="http://schemas.microsoft.com/office/drawing/2014/main" id="{00000000-0008-0000-0900-00005740FA00}"/>
                  </a:ext>
                </a:extLst>
              </xdr:cNvPr>
              <xdr:cNvSpPr/>
            </xdr:nvSpPr>
            <xdr:spPr bwMode="auto">
              <a:xfrm>
                <a:off x="4332150" y="25146000"/>
                <a:ext cx="300470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11</a:t>
                </a:r>
              </a:p>
            </xdr:txBody>
          </xdr:sp>
          <xdr:sp macro="" textlink="">
            <xdr:nvSpPr>
              <xdr:cNvPr id="16400472" name="Button 88" hidden="1">
                <a:extLst>
                  <a:ext uri="{63B3BB69-23CF-44E3-9099-C40C66FF867C}">
                    <a14:compatExt spid="_x0000_s16400472"/>
                  </a:ext>
                  <a:ext uri="{FF2B5EF4-FFF2-40B4-BE49-F238E27FC236}">
                    <a16:creationId xmlns:a16="http://schemas.microsoft.com/office/drawing/2014/main" id="{00000000-0008-0000-0900-00005840FA00}"/>
                  </a:ext>
                </a:extLst>
              </xdr:cNvPr>
              <xdr:cNvSpPr/>
            </xdr:nvSpPr>
            <xdr:spPr bwMode="auto">
              <a:xfrm>
                <a:off x="4773767" y="25146000"/>
                <a:ext cx="29527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12</a:t>
                </a:r>
              </a:p>
            </xdr:txBody>
          </xdr:sp>
        </xdr:grp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26</xdr:row>
          <xdr:rowOff>0</xdr:rowOff>
        </xdr:from>
        <xdr:to>
          <xdr:col>21</xdr:col>
          <xdr:colOff>190500</xdr:colOff>
          <xdr:row>26</xdr:row>
          <xdr:rowOff>190500</xdr:rowOff>
        </xdr:to>
        <xdr:sp macro="" textlink="">
          <xdr:nvSpPr>
            <xdr:cNvPr id="16400473" name="Button 89" hidden="1">
              <a:extLst>
                <a:ext uri="{63B3BB69-23CF-44E3-9099-C40C66FF867C}">
                  <a14:compatExt spid="_x0000_s16400473"/>
                </a:ext>
                <a:ext uri="{FF2B5EF4-FFF2-40B4-BE49-F238E27FC236}">
                  <a16:creationId xmlns:a16="http://schemas.microsoft.com/office/drawing/2014/main" id="{00000000-0008-0000-0900-000059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104775</xdr:colOff>
          <xdr:row>51</xdr:row>
          <xdr:rowOff>0</xdr:rowOff>
        </xdr:from>
        <xdr:to>
          <xdr:col>21</xdr:col>
          <xdr:colOff>161925</xdr:colOff>
          <xdr:row>51</xdr:row>
          <xdr:rowOff>190500</xdr:rowOff>
        </xdr:to>
        <xdr:sp macro="" textlink="">
          <xdr:nvSpPr>
            <xdr:cNvPr id="16400474" name="Button 90" hidden="1">
              <a:extLst>
                <a:ext uri="{63B3BB69-23CF-44E3-9099-C40C66FF867C}">
                  <a14:compatExt spid="_x0000_s16400474"/>
                </a:ext>
                <a:ext uri="{FF2B5EF4-FFF2-40B4-BE49-F238E27FC236}">
                  <a16:creationId xmlns:a16="http://schemas.microsoft.com/office/drawing/2014/main" id="{00000000-0008-0000-0900-00005A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75</xdr:row>
          <xdr:rowOff>0</xdr:rowOff>
        </xdr:from>
        <xdr:to>
          <xdr:col>21</xdr:col>
          <xdr:colOff>190500</xdr:colOff>
          <xdr:row>75</xdr:row>
          <xdr:rowOff>190500</xdr:rowOff>
        </xdr:to>
        <xdr:sp macro="" textlink="">
          <xdr:nvSpPr>
            <xdr:cNvPr id="16400475" name="Button 91" hidden="1">
              <a:extLst>
                <a:ext uri="{63B3BB69-23CF-44E3-9099-C40C66FF867C}">
                  <a14:compatExt spid="_x0000_s16400475"/>
                </a:ext>
                <a:ext uri="{FF2B5EF4-FFF2-40B4-BE49-F238E27FC236}">
                  <a16:creationId xmlns:a16="http://schemas.microsoft.com/office/drawing/2014/main" id="{00000000-0008-0000-0900-00005B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100</xdr:row>
          <xdr:rowOff>0</xdr:rowOff>
        </xdr:from>
        <xdr:to>
          <xdr:col>21</xdr:col>
          <xdr:colOff>66675</xdr:colOff>
          <xdr:row>100</xdr:row>
          <xdr:rowOff>190500</xdr:rowOff>
        </xdr:to>
        <xdr:sp macro="" textlink="">
          <xdr:nvSpPr>
            <xdr:cNvPr id="16400476" name="Button 92" hidden="1">
              <a:extLst>
                <a:ext uri="{63B3BB69-23CF-44E3-9099-C40C66FF867C}">
                  <a14:compatExt spid="_x0000_s16400476"/>
                </a:ext>
                <a:ext uri="{FF2B5EF4-FFF2-40B4-BE49-F238E27FC236}">
                  <a16:creationId xmlns:a16="http://schemas.microsoft.com/office/drawing/2014/main" id="{00000000-0008-0000-0900-00005C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125</xdr:row>
          <xdr:rowOff>0</xdr:rowOff>
        </xdr:from>
        <xdr:to>
          <xdr:col>21</xdr:col>
          <xdr:colOff>190500</xdr:colOff>
          <xdr:row>126</xdr:row>
          <xdr:rowOff>0</xdr:rowOff>
        </xdr:to>
        <xdr:sp macro="" textlink="">
          <xdr:nvSpPr>
            <xdr:cNvPr id="16400477" name="Button 93" hidden="1">
              <a:extLst>
                <a:ext uri="{63B3BB69-23CF-44E3-9099-C40C66FF867C}">
                  <a14:compatExt spid="_x0000_s16400477"/>
                </a:ext>
                <a:ext uri="{FF2B5EF4-FFF2-40B4-BE49-F238E27FC236}">
                  <a16:creationId xmlns:a16="http://schemas.microsoft.com/office/drawing/2014/main" id="{00000000-0008-0000-0900-00005D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150</xdr:row>
          <xdr:rowOff>0</xdr:rowOff>
        </xdr:from>
        <xdr:to>
          <xdr:col>21</xdr:col>
          <xdr:colOff>190500</xdr:colOff>
          <xdr:row>151</xdr:row>
          <xdr:rowOff>0</xdr:rowOff>
        </xdr:to>
        <xdr:sp macro="" textlink="">
          <xdr:nvSpPr>
            <xdr:cNvPr id="16400478" name="Button 94" hidden="1">
              <a:extLst>
                <a:ext uri="{63B3BB69-23CF-44E3-9099-C40C66FF867C}">
                  <a14:compatExt spid="_x0000_s16400478"/>
                </a:ext>
                <a:ext uri="{FF2B5EF4-FFF2-40B4-BE49-F238E27FC236}">
                  <a16:creationId xmlns:a16="http://schemas.microsoft.com/office/drawing/2014/main" id="{00000000-0008-0000-0900-00005E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175</xdr:row>
          <xdr:rowOff>0</xdr:rowOff>
        </xdr:from>
        <xdr:to>
          <xdr:col>21</xdr:col>
          <xdr:colOff>190500</xdr:colOff>
          <xdr:row>176</xdr:row>
          <xdr:rowOff>28575</xdr:rowOff>
        </xdr:to>
        <xdr:sp macro="" textlink="">
          <xdr:nvSpPr>
            <xdr:cNvPr id="16400479" name="Button 95" hidden="1">
              <a:extLst>
                <a:ext uri="{63B3BB69-23CF-44E3-9099-C40C66FF867C}">
                  <a14:compatExt spid="_x0000_s16400479"/>
                </a:ext>
                <a:ext uri="{FF2B5EF4-FFF2-40B4-BE49-F238E27FC236}">
                  <a16:creationId xmlns:a16="http://schemas.microsoft.com/office/drawing/2014/main" id="{00000000-0008-0000-0900-00005F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200</xdr:row>
          <xdr:rowOff>0</xdr:rowOff>
        </xdr:from>
        <xdr:to>
          <xdr:col>21</xdr:col>
          <xdr:colOff>190500</xdr:colOff>
          <xdr:row>201</xdr:row>
          <xdr:rowOff>28575</xdr:rowOff>
        </xdr:to>
        <xdr:sp macro="" textlink="">
          <xdr:nvSpPr>
            <xdr:cNvPr id="16400480" name="Button 96" hidden="1">
              <a:extLst>
                <a:ext uri="{63B3BB69-23CF-44E3-9099-C40C66FF867C}">
                  <a14:compatExt spid="_x0000_s16400480"/>
                </a:ext>
                <a:ext uri="{FF2B5EF4-FFF2-40B4-BE49-F238E27FC236}">
                  <a16:creationId xmlns:a16="http://schemas.microsoft.com/office/drawing/2014/main" id="{00000000-0008-0000-0900-000060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voor invullen of wissen 'pouleschema' selecteer het veld!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36</xdr:row>
          <xdr:rowOff>38100</xdr:rowOff>
        </xdr:from>
        <xdr:to>
          <xdr:col>1</xdr:col>
          <xdr:colOff>142875</xdr:colOff>
          <xdr:row>36</xdr:row>
          <xdr:rowOff>409575</xdr:rowOff>
        </xdr:to>
        <xdr:sp macro="" textlink="">
          <xdr:nvSpPr>
            <xdr:cNvPr id="16400481" name="Button 97" hidden="1">
              <a:extLst>
                <a:ext uri="{63B3BB69-23CF-44E3-9099-C40C66FF867C}">
                  <a14:compatExt spid="_x0000_s16400481"/>
                </a:ext>
                <a:ext uri="{FF2B5EF4-FFF2-40B4-BE49-F238E27FC236}">
                  <a16:creationId xmlns:a16="http://schemas.microsoft.com/office/drawing/2014/main" id="{00000000-0008-0000-0900-000061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60</xdr:row>
          <xdr:rowOff>38100</xdr:rowOff>
        </xdr:from>
        <xdr:to>
          <xdr:col>1</xdr:col>
          <xdr:colOff>123825</xdr:colOff>
          <xdr:row>60</xdr:row>
          <xdr:rowOff>409575</xdr:rowOff>
        </xdr:to>
        <xdr:sp macro="" textlink="">
          <xdr:nvSpPr>
            <xdr:cNvPr id="16400482" name="Button 98" hidden="1">
              <a:extLst>
                <a:ext uri="{63B3BB69-23CF-44E3-9099-C40C66FF867C}">
                  <a14:compatExt spid="_x0000_s16400482"/>
                </a:ext>
                <a:ext uri="{FF2B5EF4-FFF2-40B4-BE49-F238E27FC236}">
                  <a16:creationId xmlns:a16="http://schemas.microsoft.com/office/drawing/2014/main" id="{00000000-0008-0000-0900-000062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60</xdr:row>
          <xdr:rowOff>66675</xdr:rowOff>
        </xdr:from>
        <xdr:to>
          <xdr:col>1</xdr:col>
          <xdr:colOff>123825</xdr:colOff>
          <xdr:row>60</xdr:row>
          <xdr:rowOff>438150</xdr:rowOff>
        </xdr:to>
        <xdr:sp macro="" textlink="">
          <xdr:nvSpPr>
            <xdr:cNvPr id="16400483" name="Button 99" hidden="1">
              <a:extLst>
                <a:ext uri="{63B3BB69-23CF-44E3-9099-C40C66FF867C}">
                  <a14:compatExt spid="_x0000_s16400483"/>
                </a:ext>
                <a:ext uri="{FF2B5EF4-FFF2-40B4-BE49-F238E27FC236}">
                  <a16:creationId xmlns:a16="http://schemas.microsoft.com/office/drawing/2014/main" id="{00000000-0008-0000-0900-000063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85</xdr:row>
          <xdr:rowOff>38100</xdr:rowOff>
        </xdr:from>
        <xdr:to>
          <xdr:col>1</xdr:col>
          <xdr:colOff>152400</xdr:colOff>
          <xdr:row>85</xdr:row>
          <xdr:rowOff>409575</xdr:rowOff>
        </xdr:to>
        <xdr:sp macro="" textlink="">
          <xdr:nvSpPr>
            <xdr:cNvPr id="16400484" name="Button 100" hidden="1">
              <a:extLst>
                <a:ext uri="{63B3BB69-23CF-44E3-9099-C40C66FF867C}">
                  <a14:compatExt spid="_x0000_s16400484"/>
                </a:ext>
                <a:ext uri="{FF2B5EF4-FFF2-40B4-BE49-F238E27FC236}">
                  <a16:creationId xmlns:a16="http://schemas.microsoft.com/office/drawing/2014/main" id="{00000000-0008-0000-0900-000064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85</xdr:row>
          <xdr:rowOff>38100</xdr:rowOff>
        </xdr:from>
        <xdr:to>
          <xdr:col>1</xdr:col>
          <xdr:colOff>123825</xdr:colOff>
          <xdr:row>85</xdr:row>
          <xdr:rowOff>409575</xdr:rowOff>
        </xdr:to>
        <xdr:sp macro="" textlink="">
          <xdr:nvSpPr>
            <xdr:cNvPr id="16400485" name="Button 101" hidden="1">
              <a:extLst>
                <a:ext uri="{63B3BB69-23CF-44E3-9099-C40C66FF867C}">
                  <a14:compatExt spid="_x0000_s16400485"/>
                </a:ext>
                <a:ext uri="{FF2B5EF4-FFF2-40B4-BE49-F238E27FC236}">
                  <a16:creationId xmlns:a16="http://schemas.microsoft.com/office/drawing/2014/main" id="{00000000-0008-0000-0900-000065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85</xdr:row>
          <xdr:rowOff>38100</xdr:rowOff>
        </xdr:from>
        <xdr:to>
          <xdr:col>1</xdr:col>
          <xdr:colOff>142875</xdr:colOff>
          <xdr:row>85</xdr:row>
          <xdr:rowOff>409575</xdr:rowOff>
        </xdr:to>
        <xdr:sp macro="" textlink="">
          <xdr:nvSpPr>
            <xdr:cNvPr id="16400486" name="Button 102" hidden="1">
              <a:extLst>
                <a:ext uri="{63B3BB69-23CF-44E3-9099-C40C66FF867C}">
                  <a14:compatExt spid="_x0000_s16400486"/>
                </a:ext>
                <a:ext uri="{FF2B5EF4-FFF2-40B4-BE49-F238E27FC236}">
                  <a16:creationId xmlns:a16="http://schemas.microsoft.com/office/drawing/2014/main" id="{00000000-0008-0000-0900-000066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110</xdr:row>
          <xdr:rowOff>38100</xdr:rowOff>
        </xdr:from>
        <xdr:to>
          <xdr:col>1</xdr:col>
          <xdr:colOff>152400</xdr:colOff>
          <xdr:row>110</xdr:row>
          <xdr:rowOff>409575</xdr:rowOff>
        </xdr:to>
        <xdr:sp macro="" textlink="">
          <xdr:nvSpPr>
            <xdr:cNvPr id="16400487" name="Button 103" hidden="1">
              <a:extLst>
                <a:ext uri="{63B3BB69-23CF-44E3-9099-C40C66FF867C}">
                  <a14:compatExt spid="_x0000_s16400487"/>
                </a:ext>
                <a:ext uri="{FF2B5EF4-FFF2-40B4-BE49-F238E27FC236}">
                  <a16:creationId xmlns:a16="http://schemas.microsoft.com/office/drawing/2014/main" id="{00000000-0008-0000-0900-000067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110</xdr:row>
          <xdr:rowOff>38100</xdr:rowOff>
        </xdr:from>
        <xdr:to>
          <xdr:col>1</xdr:col>
          <xdr:colOff>152400</xdr:colOff>
          <xdr:row>110</xdr:row>
          <xdr:rowOff>409575</xdr:rowOff>
        </xdr:to>
        <xdr:sp macro="" textlink="">
          <xdr:nvSpPr>
            <xdr:cNvPr id="16400488" name="Button 104" hidden="1">
              <a:extLst>
                <a:ext uri="{63B3BB69-23CF-44E3-9099-C40C66FF867C}">
                  <a14:compatExt spid="_x0000_s16400488"/>
                </a:ext>
                <a:ext uri="{FF2B5EF4-FFF2-40B4-BE49-F238E27FC236}">
                  <a16:creationId xmlns:a16="http://schemas.microsoft.com/office/drawing/2014/main" id="{00000000-0008-0000-0900-000068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110</xdr:row>
          <xdr:rowOff>38100</xdr:rowOff>
        </xdr:from>
        <xdr:to>
          <xdr:col>1</xdr:col>
          <xdr:colOff>123825</xdr:colOff>
          <xdr:row>110</xdr:row>
          <xdr:rowOff>409575</xdr:rowOff>
        </xdr:to>
        <xdr:sp macro="" textlink="">
          <xdr:nvSpPr>
            <xdr:cNvPr id="16400489" name="Button 105" hidden="1">
              <a:extLst>
                <a:ext uri="{63B3BB69-23CF-44E3-9099-C40C66FF867C}">
                  <a14:compatExt spid="_x0000_s16400489"/>
                </a:ext>
                <a:ext uri="{FF2B5EF4-FFF2-40B4-BE49-F238E27FC236}">
                  <a16:creationId xmlns:a16="http://schemas.microsoft.com/office/drawing/2014/main" id="{00000000-0008-0000-0900-000069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110</xdr:row>
          <xdr:rowOff>38100</xdr:rowOff>
        </xdr:from>
        <xdr:to>
          <xdr:col>1</xdr:col>
          <xdr:colOff>142875</xdr:colOff>
          <xdr:row>110</xdr:row>
          <xdr:rowOff>409575</xdr:rowOff>
        </xdr:to>
        <xdr:sp macro="" textlink="">
          <xdr:nvSpPr>
            <xdr:cNvPr id="16400490" name="Button 106" hidden="1">
              <a:extLst>
                <a:ext uri="{63B3BB69-23CF-44E3-9099-C40C66FF867C}">
                  <a14:compatExt spid="_x0000_s16400490"/>
                </a:ext>
                <a:ext uri="{FF2B5EF4-FFF2-40B4-BE49-F238E27FC236}">
                  <a16:creationId xmlns:a16="http://schemas.microsoft.com/office/drawing/2014/main" id="{00000000-0008-0000-0900-00006A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135</xdr:row>
          <xdr:rowOff>38100</xdr:rowOff>
        </xdr:from>
        <xdr:to>
          <xdr:col>1</xdr:col>
          <xdr:colOff>152400</xdr:colOff>
          <xdr:row>135</xdr:row>
          <xdr:rowOff>409575</xdr:rowOff>
        </xdr:to>
        <xdr:sp macro="" textlink="">
          <xdr:nvSpPr>
            <xdr:cNvPr id="16400491" name="Button 107" hidden="1">
              <a:extLst>
                <a:ext uri="{63B3BB69-23CF-44E3-9099-C40C66FF867C}">
                  <a14:compatExt spid="_x0000_s16400491"/>
                </a:ext>
                <a:ext uri="{FF2B5EF4-FFF2-40B4-BE49-F238E27FC236}">
                  <a16:creationId xmlns:a16="http://schemas.microsoft.com/office/drawing/2014/main" id="{00000000-0008-0000-0900-00006B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135</xdr:row>
          <xdr:rowOff>38100</xdr:rowOff>
        </xdr:from>
        <xdr:to>
          <xdr:col>1</xdr:col>
          <xdr:colOff>152400</xdr:colOff>
          <xdr:row>135</xdr:row>
          <xdr:rowOff>409575</xdr:rowOff>
        </xdr:to>
        <xdr:sp macro="" textlink="">
          <xdr:nvSpPr>
            <xdr:cNvPr id="16400492" name="Button 108" hidden="1">
              <a:extLst>
                <a:ext uri="{63B3BB69-23CF-44E3-9099-C40C66FF867C}">
                  <a14:compatExt spid="_x0000_s16400492"/>
                </a:ext>
                <a:ext uri="{FF2B5EF4-FFF2-40B4-BE49-F238E27FC236}">
                  <a16:creationId xmlns:a16="http://schemas.microsoft.com/office/drawing/2014/main" id="{00000000-0008-0000-0900-00006C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135</xdr:row>
          <xdr:rowOff>38100</xdr:rowOff>
        </xdr:from>
        <xdr:to>
          <xdr:col>1</xdr:col>
          <xdr:colOff>152400</xdr:colOff>
          <xdr:row>135</xdr:row>
          <xdr:rowOff>409575</xdr:rowOff>
        </xdr:to>
        <xdr:sp macro="" textlink="">
          <xdr:nvSpPr>
            <xdr:cNvPr id="16400493" name="Button 109" hidden="1">
              <a:extLst>
                <a:ext uri="{63B3BB69-23CF-44E3-9099-C40C66FF867C}">
                  <a14:compatExt spid="_x0000_s16400493"/>
                </a:ext>
                <a:ext uri="{FF2B5EF4-FFF2-40B4-BE49-F238E27FC236}">
                  <a16:creationId xmlns:a16="http://schemas.microsoft.com/office/drawing/2014/main" id="{00000000-0008-0000-0900-00006D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135</xdr:row>
          <xdr:rowOff>38100</xdr:rowOff>
        </xdr:from>
        <xdr:to>
          <xdr:col>1</xdr:col>
          <xdr:colOff>123825</xdr:colOff>
          <xdr:row>135</xdr:row>
          <xdr:rowOff>409575</xdr:rowOff>
        </xdr:to>
        <xdr:sp macro="" textlink="">
          <xdr:nvSpPr>
            <xdr:cNvPr id="16400494" name="Button 110" hidden="1">
              <a:extLst>
                <a:ext uri="{63B3BB69-23CF-44E3-9099-C40C66FF867C}">
                  <a14:compatExt spid="_x0000_s16400494"/>
                </a:ext>
                <a:ext uri="{FF2B5EF4-FFF2-40B4-BE49-F238E27FC236}">
                  <a16:creationId xmlns:a16="http://schemas.microsoft.com/office/drawing/2014/main" id="{00000000-0008-0000-0900-00006E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135</xdr:row>
          <xdr:rowOff>38100</xdr:rowOff>
        </xdr:from>
        <xdr:to>
          <xdr:col>1</xdr:col>
          <xdr:colOff>142875</xdr:colOff>
          <xdr:row>135</xdr:row>
          <xdr:rowOff>409575</xdr:rowOff>
        </xdr:to>
        <xdr:sp macro="" textlink="">
          <xdr:nvSpPr>
            <xdr:cNvPr id="16400495" name="Button 111" hidden="1">
              <a:extLst>
                <a:ext uri="{63B3BB69-23CF-44E3-9099-C40C66FF867C}">
                  <a14:compatExt spid="_x0000_s16400495"/>
                </a:ext>
                <a:ext uri="{FF2B5EF4-FFF2-40B4-BE49-F238E27FC236}">
                  <a16:creationId xmlns:a16="http://schemas.microsoft.com/office/drawing/2014/main" id="{00000000-0008-0000-0900-00006F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160</xdr:row>
          <xdr:rowOff>66675</xdr:rowOff>
        </xdr:from>
        <xdr:to>
          <xdr:col>1</xdr:col>
          <xdr:colOff>133350</xdr:colOff>
          <xdr:row>160</xdr:row>
          <xdr:rowOff>428625</xdr:rowOff>
        </xdr:to>
        <xdr:sp macro="" textlink="">
          <xdr:nvSpPr>
            <xdr:cNvPr id="16400496" name="Button 112" hidden="1">
              <a:extLst>
                <a:ext uri="{63B3BB69-23CF-44E3-9099-C40C66FF867C}">
                  <a14:compatExt spid="_x0000_s16400496"/>
                </a:ext>
                <a:ext uri="{FF2B5EF4-FFF2-40B4-BE49-F238E27FC236}">
                  <a16:creationId xmlns:a16="http://schemas.microsoft.com/office/drawing/2014/main" id="{00000000-0008-0000-0900-000070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160</xdr:row>
          <xdr:rowOff>38100</xdr:rowOff>
        </xdr:from>
        <xdr:to>
          <xdr:col>1</xdr:col>
          <xdr:colOff>152400</xdr:colOff>
          <xdr:row>160</xdr:row>
          <xdr:rowOff>409575</xdr:rowOff>
        </xdr:to>
        <xdr:sp macro="" textlink="">
          <xdr:nvSpPr>
            <xdr:cNvPr id="16400497" name="Button 113" hidden="1">
              <a:extLst>
                <a:ext uri="{63B3BB69-23CF-44E3-9099-C40C66FF867C}">
                  <a14:compatExt spid="_x0000_s16400497"/>
                </a:ext>
                <a:ext uri="{FF2B5EF4-FFF2-40B4-BE49-F238E27FC236}">
                  <a16:creationId xmlns:a16="http://schemas.microsoft.com/office/drawing/2014/main" id="{00000000-0008-0000-0900-000071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160</xdr:row>
          <xdr:rowOff>38100</xdr:rowOff>
        </xdr:from>
        <xdr:to>
          <xdr:col>1</xdr:col>
          <xdr:colOff>152400</xdr:colOff>
          <xdr:row>160</xdr:row>
          <xdr:rowOff>409575</xdr:rowOff>
        </xdr:to>
        <xdr:sp macro="" textlink="">
          <xdr:nvSpPr>
            <xdr:cNvPr id="16400498" name="Button 114" hidden="1">
              <a:extLst>
                <a:ext uri="{63B3BB69-23CF-44E3-9099-C40C66FF867C}">
                  <a14:compatExt spid="_x0000_s16400498"/>
                </a:ext>
                <a:ext uri="{FF2B5EF4-FFF2-40B4-BE49-F238E27FC236}">
                  <a16:creationId xmlns:a16="http://schemas.microsoft.com/office/drawing/2014/main" id="{00000000-0008-0000-0900-000072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160</xdr:row>
          <xdr:rowOff>38100</xdr:rowOff>
        </xdr:from>
        <xdr:to>
          <xdr:col>1</xdr:col>
          <xdr:colOff>152400</xdr:colOff>
          <xdr:row>160</xdr:row>
          <xdr:rowOff>409575</xdr:rowOff>
        </xdr:to>
        <xdr:sp macro="" textlink="">
          <xdr:nvSpPr>
            <xdr:cNvPr id="16400499" name="Button 115" hidden="1">
              <a:extLst>
                <a:ext uri="{63B3BB69-23CF-44E3-9099-C40C66FF867C}">
                  <a14:compatExt spid="_x0000_s16400499"/>
                </a:ext>
                <a:ext uri="{FF2B5EF4-FFF2-40B4-BE49-F238E27FC236}">
                  <a16:creationId xmlns:a16="http://schemas.microsoft.com/office/drawing/2014/main" id="{00000000-0008-0000-0900-000073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160</xdr:row>
          <xdr:rowOff>38100</xdr:rowOff>
        </xdr:from>
        <xdr:to>
          <xdr:col>1</xdr:col>
          <xdr:colOff>123825</xdr:colOff>
          <xdr:row>160</xdr:row>
          <xdr:rowOff>409575</xdr:rowOff>
        </xdr:to>
        <xdr:sp macro="" textlink="">
          <xdr:nvSpPr>
            <xdr:cNvPr id="16400500" name="Button 116" hidden="1">
              <a:extLst>
                <a:ext uri="{63B3BB69-23CF-44E3-9099-C40C66FF867C}">
                  <a14:compatExt spid="_x0000_s16400500"/>
                </a:ext>
                <a:ext uri="{FF2B5EF4-FFF2-40B4-BE49-F238E27FC236}">
                  <a16:creationId xmlns:a16="http://schemas.microsoft.com/office/drawing/2014/main" id="{00000000-0008-0000-0900-000074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160</xdr:row>
          <xdr:rowOff>38100</xdr:rowOff>
        </xdr:from>
        <xdr:to>
          <xdr:col>1</xdr:col>
          <xdr:colOff>142875</xdr:colOff>
          <xdr:row>160</xdr:row>
          <xdr:rowOff>409575</xdr:rowOff>
        </xdr:to>
        <xdr:sp macro="" textlink="">
          <xdr:nvSpPr>
            <xdr:cNvPr id="16400501" name="Button 117" hidden="1">
              <a:extLst>
                <a:ext uri="{63B3BB69-23CF-44E3-9099-C40C66FF867C}">
                  <a14:compatExt spid="_x0000_s16400501"/>
                </a:ext>
                <a:ext uri="{FF2B5EF4-FFF2-40B4-BE49-F238E27FC236}">
                  <a16:creationId xmlns:a16="http://schemas.microsoft.com/office/drawing/2014/main" id="{00000000-0008-0000-0900-000075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185</xdr:row>
          <xdr:rowOff>38100</xdr:rowOff>
        </xdr:from>
        <xdr:to>
          <xdr:col>1</xdr:col>
          <xdr:colOff>171450</xdr:colOff>
          <xdr:row>185</xdr:row>
          <xdr:rowOff>400050</xdr:rowOff>
        </xdr:to>
        <xdr:sp macro="" textlink="">
          <xdr:nvSpPr>
            <xdr:cNvPr id="16400502" name="Button 118" hidden="1">
              <a:extLst>
                <a:ext uri="{63B3BB69-23CF-44E3-9099-C40C66FF867C}">
                  <a14:compatExt spid="_x0000_s16400502"/>
                </a:ext>
                <a:ext uri="{FF2B5EF4-FFF2-40B4-BE49-F238E27FC236}">
                  <a16:creationId xmlns:a16="http://schemas.microsoft.com/office/drawing/2014/main" id="{00000000-0008-0000-0900-000076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185</xdr:row>
          <xdr:rowOff>66675</xdr:rowOff>
        </xdr:from>
        <xdr:to>
          <xdr:col>1</xdr:col>
          <xdr:colOff>133350</xdr:colOff>
          <xdr:row>185</xdr:row>
          <xdr:rowOff>428625</xdr:rowOff>
        </xdr:to>
        <xdr:sp macro="" textlink="">
          <xdr:nvSpPr>
            <xdr:cNvPr id="16400503" name="Button 119" hidden="1">
              <a:extLst>
                <a:ext uri="{63B3BB69-23CF-44E3-9099-C40C66FF867C}">
                  <a14:compatExt spid="_x0000_s16400503"/>
                </a:ext>
                <a:ext uri="{FF2B5EF4-FFF2-40B4-BE49-F238E27FC236}">
                  <a16:creationId xmlns:a16="http://schemas.microsoft.com/office/drawing/2014/main" id="{00000000-0008-0000-0900-000077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185</xdr:row>
          <xdr:rowOff>38100</xdr:rowOff>
        </xdr:from>
        <xdr:to>
          <xdr:col>1</xdr:col>
          <xdr:colOff>152400</xdr:colOff>
          <xdr:row>185</xdr:row>
          <xdr:rowOff>409575</xdr:rowOff>
        </xdr:to>
        <xdr:sp macro="" textlink="">
          <xdr:nvSpPr>
            <xdr:cNvPr id="16400504" name="Button 120" hidden="1">
              <a:extLst>
                <a:ext uri="{63B3BB69-23CF-44E3-9099-C40C66FF867C}">
                  <a14:compatExt spid="_x0000_s16400504"/>
                </a:ext>
                <a:ext uri="{FF2B5EF4-FFF2-40B4-BE49-F238E27FC236}">
                  <a16:creationId xmlns:a16="http://schemas.microsoft.com/office/drawing/2014/main" id="{00000000-0008-0000-0900-000078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185</xdr:row>
          <xdr:rowOff>38100</xdr:rowOff>
        </xdr:from>
        <xdr:to>
          <xdr:col>1</xdr:col>
          <xdr:colOff>152400</xdr:colOff>
          <xdr:row>185</xdr:row>
          <xdr:rowOff>409575</xdr:rowOff>
        </xdr:to>
        <xdr:sp macro="" textlink="">
          <xdr:nvSpPr>
            <xdr:cNvPr id="16400505" name="Button 121" hidden="1">
              <a:extLst>
                <a:ext uri="{63B3BB69-23CF-44E3-9099-C40C66FF867C}">
                  <a14:compatExt spid="_x0000_s16400505"/>
                </a:ext>
                <a:ext uri="{FF2B5EF4-FFF2-40B4-BE49-F238E27FC236}">
                  <a16:creationId xmlns:a16="http://schemas.microsoft.com/office/drawing/2014/main" id="{00000000-0008-0000-0900-000079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185</xdr:row>
          <xdr:rowOff>38100</xdr:rowOff>
        </xdr:from>
        <xdr:to>
          <xdr:col>1</xdr:col>
          <xdr:colOff>152400</xdr:colOff>
          <xdr:row>185</xdr:row>
          <xdr:rowOff>409575</xdr:rowOff>
        </xdr:to>
        <xdr:sp macro="" textlink="">
          <xdr:nvSpPr>
            <xdr:cNvPr id="16400506" name="Button 122" hidden="1">
              <a:extLst>
                <a:ext uri="{63B3BB69-23CF-44E3-9099-C40C66FF867C}">
                  <a14:compatExt spid="_x0000_s16400506"/>
                </a:ext>
                <a:ext uri="{FF2B5EF4-FFF2-40B4-BE49-F238E27FC236}">
                  <a16:creationId xmlns:a16="http://schemas.microsoft.com/office/drawing/2014/main" id="{00000000-0008-0000-0900-00007A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185</xdr:row>
          <xdr:rowOff>38100</xdr:rowOff>
        </xdr:from>
        <xdr:to>
          <xdr:col>1</xdr:col>
          <xdr:colOff>123825</xdr:colOff>
          <xdr:row>185</xdr:row>
          <xdr:rowOff>409575</xdr:rowOff>
        </xdr:to>
        <xdr:sp macro="" textlink="">
          <xdr:nvSpPr>
            <xdr:cNvPr id="16400507" name="Button 123" hidden="1">
              <a:extLst>
                <a:ext uri="{63B3BB69-23CF-44E3-9099-C40C66FF867C}">
                  <a14:compatExt spid="_x0000_s16400507"/>
                </a:ext>
                <a:ext uri="{FF2B5EF4-FFF2-40B4-BE49-F238E27FC236}">
                  <a16:creationId xmlns:a16="http://schemas.microsoft.com/office/drawing/2014/main" id="{00000000-0008-0000-0900-00007B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185</xdr:row>
          <xdr:rowOff>38100</xdr:rowOff>
        </xdr:from>
        <xdr:to>
          <xdr:col>1</xdr:col>
          <xdr:colOff>142875</xdr:colOff>
          <xdr:row>185</xdr:row>
          <xdr:rowOff>409575</xdr:rowOff>
        </xdr:to>
        <xdr:sp macro="" textlink="">
          <xdr:nvSpPr>
            <xdr:cNvPr id="16400508" name="Button 124" hidden="1">
              <a:extLst>
                <a:ext uri="{63B3BB69-23CF-44E3-9099-C40C66FF867C}">
                  <a14:compatExt spid="_x0000_s16400508"/>
                </a:ext>
                <a:ext uri="{FF2B5EF4-FFF2-40B4-BE49-F238E27FC236}">
                  <a16:creationId xmlns:a16="http://schemas.microsoft.com/office/drawing/2014/main" id="{00000000-0008-0000-0900-00007C40F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bruiker/Dropbox/KNAS_JPT/JPT/JPT%202020%20Tilburg%20F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bruiker/Dropbox/KNAS_JPT/JPT/JPT%202020%20master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bruiker/Dropbox/KNAS_JPT/JPT/JPT%202020%20Tilburg%20S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ntallen"/>
      <sheetName val="FL GROOT"/>
      <sheetName val="FL KLEIN"/>
      <sheetName val="P floret"/>
      <sheetName val="SA GROOT"/>
      <sheetName val="SA KLEIN"/>
      <sheetName val="P sabel"/>
      <sheetName val="DE GROOT"/>
      <sheetName val="DE KLEIN"/>
      <sheetName val="P degen"/>
      <sheetName val="scheidsrechters"/>
      <sheetName val="volgorde partij"/>
      <sheetName val="loper van 14"/>
      <sheetName val="JPT 2020 Tilburg FL"/>
    </sheetNames>
    <definedNames>
      <definedName name="Floret_naam_sort_FK"/>
      <definedName name="Sorteren_loperFK"/>
    </definedNames>
    <sheetDataSet>
      <sheetData sheetId="0">
        <row r="1">
          <cell r="B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floret"/>
      <sheetName val="P sabel"/>
      <sheetName val="P degen"/>
      <sheetName val="volgorde partij"/>
      <sheetName val="loper van 14"/>
      <sheetName val="JPT 2020 master"/>
    </sheetNames>
    <definedNames>
      <definedName name="Knop220_Klikken"/>
      <definedName name="kopie10"/>
      <definedName name="kopie11"/>
      <definedName name="kopie12"/>
      <definedName name="kopie4"/>
      <definedName name="kopie5"/>
      <definedName name="kopie6"/>
      <definedName name="kopie7"/>
      <definedName name="kopie8"/>
      <definedName name="kopie9"/>
      <definedName name="PSPrint_A"/>
      <definedName name="PSPrint_B"/>
      <definedName name="PSPrint_C"/>
      <definedName name="PSPrint_D"/>
      <definedName name="PSPrint_E"/>
      <definedName name="PSPrint_F"/>
      <definedName name="PSPrint_G"/>
      <definedName name="PSPrint_H"/>
      <definedName name="PSWis"/>
    </defined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ntallen"/>
      <sheetName val="FL GROOT"/>
      <sheetName val="FL KLEIN"/>
      <sheetName val="P floret"/>
      <sheetName val="SA GROOT"/>
      <sheetName val="SA KLEIN"/>
      <sheetName val="P sabel"/>
      <sheetName val="DE GROOT"/>
      <sheetName val="DE KLEIN"/>
      <sheetName val="P degen"/>
      <sheetName val="scheidsrechters"/>
      <sheetName val="volgorde partij"/>
      <sheetName val="loper van 14"/>
      <sheetName val="JPT 2020 Tilburg SA"/>
    </sheetNames>
    <definedNames>
      <definedName name="Sabel_naam_sortSG"/>
      <definedName name="Sorteren_loperSG"/>
    </definedNames>
    <sheetDataSet>
      <sheetData sheetId="0">
        <row r="1">
          <cell r="B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JPT" id="{A193C57F-3C6E-4F0A-9EED-AAC66EF21848}" userId="JPT" providerId="None"/>
  <person displayName="Sjoerd Jaarsma" id="{F78062EB-5EE4-4625-B34B-AFC387AB2A90}" userId="9ee364807c1fbb3f" providerId="Windows Liv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E6155C6-892B-4428-AE64-504C8B1AB5ED}" name="Tabel1" displayName="Tabel1" ref="X1:AA9" totalsRowShown="0" headerRowDxfId="135" dataDxfId="134">
  <autoFilter ref="X1:AA9" xr:uid="{EC327312-2FD2-4A91-8CAD-E9700FC24324}"/>
  <tableColumns count="4">
    <tableColumn id="1" xr3:uid="{389AEB34-FBF2-4F74-B0D2-C821C98685E7}" name="Loper nr." dataDxfId="133"/>
    <tableColumn id="2" xr3:uid="{F3575DF2-4872-4A9C-97ED-B0E06C45DA65}" name="el/me/ gem" dataDxfId="132"/>
    <tableColumn id="3" xr3:uid="{3FB100FB-7279-4F1A-A4EB-1895776B9A97}" name="groot/klein wapen" dataDxfId="131"/>
    <tableColumn id="4" xr3:uid="{18F4BDAF-53AB-4D33-B24B-592B345C7291}" name="#" dataDxfId="130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C3A1DD4-CFAF-4402-B99A-0D01BCC56FC3}" name="Tabel13" displayName="Tabel13" ref="X1:AA9" totalsRowShown="0" headerRowDxfId="82" dataDxfId="81">
  <autoFilter ref="X1:AA9" xr:uid="{00000000-0009-0000-0100-000002000000}"/>
  <tableColumns count="4">
    <tableColumn id="1" xr3:uid="{00000000-0010-0000-0100-000001000000}" name="Loper nr." dataDxfId="80"/>
    <tableColumn id="2" xr3:uid="{00000000-0010-0000-0100-000002000000}" name="el/me/ gem" dataDxfId="79"/>
    <tableColumn id="3" xr3:uid="{00000000-0010-0000-0100-000003000000}" name="groot/klein wapen" dataDxfId="78"/>
    <tableColumn id="4" xr3:uid="{00000000-0010-0000-0100-000004000000}" name="#" dataDxfId="77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2A2B188-5016-4EF0-BDE4-3C50FE29B6F4}" name="Tabel134" displayName="Tabel134" ref="X1:AA9" totalsRowShown="0" headerRowDxfId="5" dataDxfId="4">
  <autoFilter ref="X1:AA9" xr:uid="{EC327312-2FD2-4A91-8CAD-E9700FC24324}"/>
  <tableColumns count="4">
    <tableColumn id="1" xr3:uid="{099A9496-63B4-442C-A49C-E73FEB69F098}" name="Loper nr." dataDxfId="3"/>
    <tableColumn id="2" xr3:uid="{274392C3-7FB9-44DD-ADA4-1C482553A994}" name="el/me/ gem" dataDxfId="2"/>
    <tableColumn id="3" xr3:uid="{56DDD66F-607E-4261-9B4D-3EBB2A2D8F97}" name="groot/klein wapen" dataDxfId="1"/>
    <tableColumn id="4" xr3:uid="{D91237AA-BED4-4888-B3A1-733D00BE18E3}" name="#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43" dT="2019-09-18T10:32:48.75" personId="{F78062EB-5EE4-4625-B34B-AFC387AB2A90}" id="{9798E4FE-D94B-42E5-8926-1EA5FD85C18C}">
    <text>leeftijd aangepast, overgang groot wapen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L24" dT="2019-05-19T12:18:58.40" personId="{F78062EB-5EE4-4625-B34B-AFC387AB2A90}" id="{11CB733B-F2CA-4B9C-904F-72CA8617E90E}">
    <text>totaal 2019 kleine wapens overgezet</text>
  </threadedComment>
  <threadedComment ref="L49" dT="2019-09-18T10:26:31.21" personId="{F78062EB-5EE4-4625-B34B-AFC387AB2A90}" id="{F1A07999-9CB5-4BF4-AD53-4A4674F5266C}">
    <text>overgezet van floret 118 pnt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D2" dT="2020-01-18T12:30:26.46" personId="{A193C57F-3C6E-4F0A-9EED-AAC66EF21848}" id="{198D7021-00FB-4129-99A9-D052CE4F2DF1}">
    <text>WJH: In leeftijd aangepast om in jongere poule te vallen</text>
  </threadedComment>
  <threadedComment ref="D38" dT="2019-05-14T12:09:29.78" personId="{F78062EB-5EE4-4625-B34B-AFC387AB2A90}" id="{E4B07D7D-1779-4691-B1E5-316E760E57F4}">
    <text>Score Floret 3166</text>
  </threadedComment>
  <threadedComment ref="D43" dT="2019-05-14T12:10:24.70" personId="{F78062EB-5EE4-4625-B34B-AFC387AB2A90}" id="{52D4456F-8210-4115-B7EA-0BC47EBDA72E}">
    <text>score floret 2018: 1150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A91" dT="2019-05-14T12:10:24.70" personId="{F78062EB-5EE4-4625-B34B-AFC387AB2A90}" id="{40E78AE1-D128-475E-98CE-BA362E047B4F}">
    <text>score floret 2018: 1150</text>
  </threadedComment>
  <threadedComment ref="A92" dT="2020-01-18T12:30:26.46" personId="{A193C57F-3C6E-4F0A-9EED-AAC66EF21848}" id="{03D853B9-323B-456D-93C1-6C396477A059}">
    <text>WJH: In leeftijd aangepast om in jongere poule te vallen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71.xml"/><Relationship Id="rId117" Type="http://schemas.openxmlformats.org/officeDocument/2006/relationships/ctrlProp" Target="../ctrlProps/ctrlProp362.xml"/><Relationship Id="rId21" Type="http://schemas.openxmlformats.org/officeDocument/2006/relationships/ctrlProp" Target="../ctrlProps/ctrlProp266.xml"/><Relationship Id="rId42" Type="http://schemas.openxmlformats.org/officeDocument/2006/relationships/ctrlProp" Target="../ctrlProps/ctrlProp287.xml"/><Relationship Id="rId47" Type="http://schemas.openxmlformats.org/officeDocument/2006/relationships/ctrlProp" Target="../ctrlProps/ctrlProp292.xml"/><Relationship Id="rId63" Type="http://schemas.openxmlformats.org/officeDocument/2006/relationships/ctrlProp" Target="../ctrlProps/ctrlProp308.xml"/><Relationship Id="rId68" Type="http://schemas.openxmlformats.org/officeDocument/2006/relationships/ctrlProp" Target="../ctrlProps/ctrlProp313.xml"/><Relationship Id="rId84" Type="http://schemas.openxmlformats.org/officeDocument/2006/relationships/ctrlProp" Target="../ctrlProps/ctrlProp329.xml"/><Relationship Id="rId89" Type="http://schemas.openxmlformats.org/officeDocument/2006/relationships/ctrlProp" Target="../ctrlProps/ctrlProp334.xml"/><Relationship Id="rId112" Type="http://schemas.openxmlformats.org/officeDocument/2006/relationships/ctrlProp" Target="../ctrlProps/ctrlProp357.xml"/><Relationship Id="rId16" Type="http://schemas.openxmlformats.org/officeDocument/2006/relationships/ctrlProp" Target="../ctrlProps/ctrlProp261.xml"/><Relationship Id="rId107" Type="http://schemas.openxmlformats.org/officeDocument/2006/relationships/ctrlProp" Target="../ctrlProps/ctrlProp352.xml"/><Relationship Id="rId11" Type="http://schemas.openxmlformats.org/officeDocument/2006/relationships/ctrlProp" Target="../ctrlProps/ctrlProp256.xml"/><Relationship Id="rId32" Type="http://schemas.openxmlformats.org/officeDocument/2006/relationships/ctrlProp" Target="../ctrlProps/ctrlProp277.xml"/><Relationship Id="rId37" Type="http://schemas.openxmlformats.org/officeDocument/2006/relationships/ctrlProp" Target="../ctrlProps/ctrlProp282.xml"/><Relationship Id="rId53" Type="http://schemas.openxmlformats.org/officeDocument/2006/relationships/ctrlProp" Target="../ctrlProps/ctrlProp298.xml"/><Relationship Id="rId58" Type="http://schemas.openxmlformats.org/officeDocument/2006/relationships/ctrlProp" Target="../ctrlProps/ctrlProp303.xml"/><Relationship Id="rId74" Type="http://schemas.openxmlformats.org/officeDocument/2006/relationships/ctrlProp" Target="../ctrlProps/ctrlProp319.xml"/><Relationship Id="rId79" Type="http://schemas.openxmlformats.org/officeDocument/2006/relationships/ctrlProp" Target="../ctrlProps/ctrlProp324.xml"/><Relationship Id="rId102" Type="http://schemas.openxmlformats.org/officeDocument/2006/relationships/ctrlProp" Target="../ctrlProps/ctrlProp347.xml"/><Relationship Id="rId123" Type="http://schemas.openxmlformats.org/officeDocument/2006/relationships/ctrlProp" Target="../ctrlProps/ctrlProp368.xml"/><Relationship Id="rId128" Type="http://schemas.openxmlformats.org/officeDocument/2006/relationships/table" Target="../tables/table3.xml"/><Relationship Id="rId5" Type="http://schemas.openxmlformats.org/officeDocument/2006/relationships/ctrlProp" Target="../ctrlProps/ctrlProp250.xml"/><Relationship Id="rId90" Type="http://schemas.openxmlformats.org/officeDocument/2006/relationships/ctrlProp" Target="../ctrlProps/ctrlProp335.xml"/><Relationship Id="rId95" Type="http://schemas.openxmlformats.org/officeDocument/2006/relationships/ctrlProp" Target="../ctrlProps/ctrlProp340.xml"/><Relationship Id="rId19" Type="http://schemas.openxmlformats.org/officeDocument/2006/relationships/ctrlProp" Target="../ctrlProps/ctrlProp264.xml"/><Relationship Id="rId14" Type="http://schemas.openxmlformats.org/officeDocument/2006/relationships/ctrlProp" Target="../ctrlProps/ctrlProp259.xml"/><Relationship Id="rId22" Type="http://schemas.openxmlformats.org/officeDocument/2006/relationships/ctrlProp" Target="../ctrlProps/ctrlProp267.xml"/><Relationship Id="rId27" Type="http://schemas.openxmlformats.org/officeDocument/2006/relationships/ctrlProp" Target="../ctrlProps/ctrlProp272.xml"/><Relationship Id="rId30" Type="http://schemas.openxmlformats.org/officeDocument/2006/relationships/ctrlProp" Target="../ctrlProps/ctrlProp275.xml"/><Relationship Id="rId35" Type="http://schemas.openxmlformats.org/officeDocument/2006/relationships/ctrlProp" Target="../ctrlProps/ctrlProp280.xml"/><Relationship Id="rId43" Type="http://schemas.openxmlformats.org/officeDocument/2006/relationships/ctrlProp" Target="../ctrlProps/ctrlProp288.xml"/><Relationship Id="rId48" Type="http://schemas.openxmlformats.org/officeDocument/2006/relationships/ctrlProp" Target="../ctrlProps/ctrlProp293.xml"/><Relationship Id="rId56" Type="http://schemas.openxmlformats.org/officeDocument/2006/relationships/ctrlProp" Target="../ctrlProps/ctrlProp301.xml"/><Relationship Id="rId64" Type="http://schemas.openxmlformats.org/officeDocument/2006/relationships/ctrlProp" Target="../ctrlProps/ctrlProp309.xml"/><Relationship Id="rId69" Type="http://schemas.openxmlformats.org/officeDocument/2006/relationships/ctrlProp" Target="../ctrlProps/ctrlProp314.xml"/><Relationship Id="rId77" Type="http://schemas.openxmlformats.org/officeDocument/2006/relationships/ctrlProp" Target="../ctrlProps/ctrlProp322.xml"/><Relationship Id="rId100" Type="http://schemas.openxmlformats.org/officeDocument/2006/relationships/ctrlProp" Target="../ctrlProps/ctrlProp345.xml"/><Relationship Id="rId105" Type="http://schemas.openxmlformats.org/officeDocument/2006/relationships/ctrlProp" Target="../ctrlProps/ctrlProp350.xml"/><Relationship Id="rId113" Type="http://schemas.openxmlformats.org/officeDocument/2006/relationships/ctrlProp" Target="../ctrlProps/ctrlProp358.xml"/><Relationship Id="rId118" Type="http://schemas.openxmlformats.org/officeDocument/2006/relationships/ctrlProp" Target="../ctrlProps/ctrlProp363.xml"/><Relationship Id="rId126" Type="http://schemas.openxmlformats.org/officeDocument/2006/relationships/ctrlProp" Target="../ctrlProps/ctrlProp371.xml"/><Relationship Id="rId8" Type="http://schemas.openxmlformats.org/officeDocument/2006/relationships/ctrlProp" Target="../ctrlProps/ctrlProp253.xml"/><Relationship Id="rId51" Type="http://schemas.openxmlformats.org/officeDocument/2006/relationships/ctrlProp" Target="../ctrlProps/ctrlProp296.xml"/><Relationship Id="rId72" Type="http://schemas.openxmlformats.org/officeDocument/2006/relationships/ctrlProp" Target="../ctrlProps/ctrlProp317.xml"/><Relationship Id="rId80" Type="http://schemas.openxmlformats.org/officeDocument/2006/relationships/ctrlProp" Target="../ctrlProps/ctrlProp325.xml"/><Relationship Id="rId85" Type="http://schemas.openxmlformats.org/officeDocument/2006/relationships/ctrlProp" Target="../ctrlProps/ctrlProp330.xml"/><Relationship Id="rId93" Type="http://schemas.openxmlformats.org/officeDocument/2006/relationships/ctrlProp" Target="../ctrlProps/ctrlProp338.xml"/><Relationship Id="rId98" Type="http://schemas.openxmlformats.org/officeDocument/2006/relationships/ctrlProp" Target="../ctrlProps/ctrlProp343.xml"/><Relationship Id="rId121" Type="http://schemas.openxmlformats.org/officeDocument/2006/relationships/ctrlProp" Target="../ctrlProps/ctrlProp366.xml"/><Relationship Id="rId3" Type="http://schemas.openxmlformats.org/officeDocument/2006/relationships/vmlDrawing" Target="../drawings/vmlDrawing7.vml"/><Relationship Id="rId12" Type="http://schemas.openxmlformats.org/officeDocument/2006/relationships/ctrlProp" Target="../ctrlProps/ctrlProp257.xml"/><Relationship Id="rId17" Type="http://schemas.openxmlformats.org/officeDocument/2006/relationships/ctrlProp" Target="../ctrlProps/ctrlProp262.xml"/><Relationship Id="rId25" Type="http://schemas.openxmlformats.org/officeDocument/2006/relationships/ctrlProp" Target="../ctrlProps/ctrlProp270.xml"/><Relationship Id="rId33" Type="http://schemas.openxmlformats.org/officeDocument/2006/relationships/ctrlProp" Target="../ctrlProps/ctrlProp278.xml"/><Relationship Id="rId38" Type="http://schemas.openxmlformats.org/officeDocument/2006/relationships/ctrlProp" Target="../ctrlProps/ctrlProp283.xml"/><Relationship Id="rId46" Type="http://schemas.openxmlformats.org/officeDocument/2006/relationships/ctrlProp" Target="../ctrlProps/ctrlProp291.xml"/><Relationship Id="rId59" Type="http://schemas.openxmlformats.org/officeDocument/2006/relationships/ctrlProp" Target="../ctrlProps/ctrlProp304.xml"/><Relationship Id="rId67" Type="http://schemas.openxmlformats.org/officeDocument/2006/relationships/ctrlProp" Target="../ctrlProps/ctrlProp312.xml"/><Relationship Id="rId103" Type="http://schemas.openxmlformats.org/officeDocument/2006/relationships/ctrlProp" Target="../ctrlProps/ctrlProp348.xml"/><Relationship Id="rId108" Type="http://schemas.openxmlformats.org/officeDocument/2006/relationships/ctrlProp" Target="../ctrlProps/ctrlProp353.xml"/><Relationship Id="rId116" Type="http://schemas.openxmlformats.org/officeDocument/2006/relationships/ctrlProp" Target="../ctrlProps/ctrlProp361.xml"/><Relationship Id="rId124" Type="http://schemas.openxmlformats.org/officeDocument/2006/relationships/ctrlProp" Target="../ctrlProps/ctrlProp369.xml"/><Relationship Id="rId129" Type="http://schemas.openxmlformats.org/officeDocument/2006/relationships/comments" Target="../comments7.xml"/><Relationship Id="rId20" Type="http://schemas.openxmlformats.org/officeDocument/2006/relationships/ctrlProp" Target="../ctrlProps/ctrlProp265.xml"/><Relationship Id="rId41" Type="http://schemas.openxmlformats.org/officeDocument/2006/relationships/ctrlProp" Target="../ctrlProps/ctrlProp286.xml"/><Relationship Id="rId54" Type="http://schemas.openxmlformats.org/officeDocument/2006/relationships/ctrlProp" Target="../ctrlProps/ctrlProp299.xml"/><Relationship Id="rId62" Type="http://schemas.openxmlformats.org/officeDocument/2006/relationships/ctrlProp" Target="../ctrlProps/ctrlProp307.xml"/><Relationship Id="rId70" Type="http://schemas.openxmlformats.org/officeDocument/2006/relationships/ctrlProp" Target="../ctrlProps/ctrlProp315.xml"/><Relationship Id="rId75" Type="http://schemas.openxmlformats.org/officeDocument/2006/relationships/ctrlProp" Target="../ctrlProps/ctrlProp320.xml"/><Relationship Id="rId83" Type="http://schemas.openxmlformats.org/officeDocument/2006/relationships/ctrlProp" Target="../ctrlProps/ctrlProp328.xml"/><Relationship Id="rId88" Type="http://schemas.openxmlformats.org/officeDocument/2006/relationships/ctrlProp" Target="../ctrlProps/ctrlProp333.xml"/><Relationship Id="rId91" Type="http://schemas.openxmlformats.org/officeDocument/2006/relationships/ctrlProp" Target="../ctrlProps/ctrlProp336.xml"/><Relationship Id="rId96" Type="http://schemas.openxmlformats.org/officeDocument/2006/relationships/ctrlProp" Target="../ctrlProps/ctrlProp341.xml"/><Relationship Id="rId111" Type="http://schemas.openxmlformats.org/officeDocument/2006/relationships/ctrlProp" Target="../ctrlProps/ctrlProp356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51.xml"/><Relationship Id="rId15" Type="http://schemas.openxmlformats.org/officeDocument/2006/relationships/ctrlProp" Target="../ctrlProps/ctrlProp260.xml"/><Relationship Id="rId23" Type="http://schemas.openxmlformats.org/officeDocument/2006/relationships/ctrlProp" Target="../ctrlProps/ctrlProp268.xml"/><Relationship Id="rId28" Type="http://schemas.openxmlformats.org/officeDocument/2006/relationships/ctrlProp" Target="../ctrlProps/ctrlProp273.xml"/><Relationship Id="rId36" Type="http://schemas.openxmlformats.org/officeDocument/2006/relationships/ctrlProp" Target="../ctrlProps/ctrlProp281.xml"/><Relationship Id="rId49" Type="http://schemas.openxmlformats.org/officeDocument/2006/relationships/ctrlProp" Target="../ctrlProps/ctrlProp294.xml"/><Relationship Id="rId57" Type="http://schemas.openxmlformats.org/officeDocument/2006/relationships/ctrlProp" Target="../ctrlProps/ctrlProp302.xml"/><Relationship Id="rId106" Type="http://schemas.openxmlformats.org/officeDocument/2006/relationships/ctrlProp" Target="../ctrlProps/ctrlProp351.xml"/><Relationship Id="rId114" Type="http://schemas.openxmlformats.org/officeDocument/2006/relationships/ctrlProp" Target="../ctrlProps/ctrlProp359.xml"/><Relationship Id="rId119" Type="http://schemas.openxmlformats.org/officeDocument/2006/relationships/ctrlProp" Target="../ctrlProps/ctrlProp364.xml"/><Relationship Id="rId127" Type="http://schemas.openxmlformats.org/officeDocument/2006/relationships/ctrlProp" Target="../ctrlProps/ctrlProp372.xml"/><Relationship Id="rId10" Type="http://schemas.openxmlformats.org/officeDocument/2006/relationships/ctrlProp" Target="../ctrlProps/ctrlProp255.xml"/><Relationship Id="rId31" Type="http://schemas.openxmlformats.org/officeDocument/2006/relationships/ctrlProp" Target="../ctrlProps/ctrlProp276.xml"/><Relationship Id="rId44" Type="http://schemas.openxmlformats.org/officeDocument/2006/relationships/ctrlProp" Target="../ctrlProps/ctrlProp289.xml"/><Relationship Id="rId52" Type="http://schemas.openxmlformats.org/officeDocument/2006/relationships/ctrlProp" Target="../ctrlProps/ctrlProp297.xml"/><Relationship Id="rId60" Type="http://schemas.openxmlformats.org/officeDocument/2006/relationships/ctrlProp" Target="../ctrlProps/ctrlProp305.xml"/><Relationship Id="rId65" Type="http://schemas.openxmlformats.org/officeDocument/2006/relationships/ctrlProp" Target="../ctrlProps/ctrlProp310.xml"/><Relationship Id="rId73" Type="http://schemas.openxmlformats.org/officeDocument/2006/relationships/ctrlProp" Target="../ctrlProps/ctrlProp318.xml"/><Relationship Id="rId78" Type="http://schemas.openxmlformats.org/officeDocument/2006/relationships/ctrlProp" Target="../ctrlProps/ctrlProp323.xml"/><Relationship Id="rId81" Type="http://schemas.openxmlformats.org/officeDocument/2006/relationships/ctrlProp" Target="../ctrlProps/ctrlProp326.xml"/><Relationship Id="rId86" Type="http://schemas.openxmlformats.org/officeDocument/2006/relationships/ctrlProp" Target="../ctrlProps/ctrlProp331.xml"/><Relationship Id="rId94" Type="http://schemas.openxmlformats.org/officeDocument/2006/relationships/ctrlProp" Target="../ctrlProps/ctrlProp339.xml"/><Relationship Id="rId99" Type="http://schemas.openxmlformats.org/officeDocument/2006/relationships/ctrlProp" Target="../ctrlProps/ctrlProp344.xml"/><Relationship Id="rId101" Type="http://schemas.openxmlformats.org/officeDocument/2006/relationships/ctrlProp" Target="../ctrlProps/ctrlProp346.xml"/><Relationship Id="rId122" Type="http://schemas.openxmlformats.org/officeDocument/2006/relationships/ctrlProp" Target="../ctrlProps/ctrlProp367.xml"/><Relationship Id="rId130" Type="http://schemas.microsoft.com/office/2017/10/relationships/threadedComment" Target="../threadedComments/threadedComment4.xml"/><Relationship Id="rId4" Type="http://schemas.openxmlformats.org/officeDocument/2006/relationships/ctrlProp" Target="../ctrlProps/ctrlProp249.xml"/><Relationship Id="rId9" Type="http://schemas.openxmlformats.org/officeDocument/2006/relationships/ctrlProp" Target="../ctrlProps/ctrlProp254.xml"/><Relationship Id="rId13" Type="http://schemas.openxmlformats.org/officeDocument/2006/relationships/ctrlProp" Target="../ctrlProps/ctrlProp258.xml"/><Relationship Id="rId18" Type="http://schemas.openxmlformats.org/officeDocument/2006/relationships/ctrlProp" Target="../ctrlProps/ctrlProp263.xml"/><Relationship Id="rId39" Type="http://schemas.openxmlformats.org/officeDocument/2006/relationships/ctrlProp" Target="../ctrlProps/ctrlProp284.xml"/><Relationship Id="rId109" Type="http://schemas.openxmlformats.org/officeDocument/2006/relationships/ctrlProp" Target="../ctrlProps/ctrlProp354.xml"/><Relationship Id="rId34" Type="http://schemas.openxmlformats.org/officeDocument/2006/relationships/ctrlProp" Target="../ctrlProps/ctrlProp279.xml"/><Relationship Id="rId50" Type="http://schemas.openxmlformats.org/officeDocument/2006/relationships/ctrlProp" Target="../ctrlProps/ctrlProp295.xml"/><Relationship Id="rId55" Type="http://schemas.openxmlformats.org/officeDocument/2006/relationships/ctrlProp" Target="../ctrlProps/ctrlProp300.xml"/><Relationship Id="rId76" Type="http://schemas.openxmlformats.org/officeDocument/2006/relationships/ctrlProp" Target="../ctrlProps/ctrlProp321.xml"/><Relationship Id="rId97" Type="http://schemas.openxmlformats.org/officeDocument/2006/relationships/ctrlProp" Target="../ctrlProps/ctrlProp342.xml"/><Relationship Id="rId104" Type="http://schemas.openxmlformats.org/officeDocument/2006/relationships/ctrlProp" Target="../ctrlProps/ctrlProp349.xml"/><Relationship Id="rId120" Type="http://schemas.openxmlformats.org/officeDocument/2006/relationships/ctrlProp" Target="../ctrlProps/ctrlProp365.xml"/><Relationship Id="rId125" Type="http://schemas.openxmlformats.org/officeDocument/2006/relationships/ctrlProp" Target="../ctrlProps/ctrlProp370.xml"/><Relationship Id="rId7" Type="http://schemas.openxmlformats.org/officeDocument/2006/relationships/ctrlProp" Target="../ctrlProps/ctrlProp252.xml"/><Relationship Id="rId71" Type="http://schemas.openxmlformats.org/officeDocument/2006/relationships/ctrlProp" Target="../ctrlProps/ctrlProp316.xml"/><Relationship Id="rId92" Type="http://schemas.openxmlformats.org/officeDocument/2006/relationships/ctrlProp" Target="../ctrlProps/ctrlProp337.xml"/><Relationship Id="rId2" Type="http://schemas.openxmlformats.org/officeDocument/2006/relationships/drawing" Target="../drawings/drawing9.xml"/><Relationship Id="rId29" Type="http://schemas.openxmlformats.org/officeDocument/2006/relationships/ctrlProp" Target="../ctrlProps/ctrlProp274.xml"/><Relationship Id="rId24" Type="http://schemas.openxmlformats.org/officeDocument/2006/relationships/ctrlProp" Target="../ctrlProps/ctrlProp269.xml"/><Relationship Id="rId40" Type="http://schemas.openxmlformats.org/officeDocument/2006/relationships/ctrlProp" Target="../ctrlProps/ctrlProp285.xml"/><Relationship Id="rId45" Type="http://schemas.openxmlformats.org/officeDocument/2006/relationships/ctrlProp" Target="../ctrlProps/ctrlProp290.xml"/><Relationship Id="rId66" Type="http://schemas.openxmlformats.org/officeDocument/2006/relationships/ctrlProp" Target="../ctrlProps/ctrlProp311.xml"/><Relationship Id="rId87" Type="http://schemas.openxmlformats.org/officeDocument/2006/relationships/ctrlProp" Target="../ctrlProps/ctrlProp332.xml"/><Relationship Id="rId110" Type="http://schemas.openxmlformats.org/officeDocument/2006/relationships/ctrlProp" Target="../ctrlProps/ctrlProp355.xml"/><Relationship Id="rId115" Type="http://schemas.openxmlformats.org/officeDocument/2006/relationships/ctrlProp" Target="../ctrlProps/ctrlProp360.xml"/><Relationship Id="rId61" Type="http://schemas.openxmlformats.org/officeDocument/2006/relationships/ctrlProp" Target="../ctrlProps/ctrlProp306.xml"/><Relationship Id="rId82" Type="http://schemas.openxmlformats.org/officeDocument/2006/relationships/ctrlProp" Target="../ctrlProps/ctrlProp32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omments" Target="../comments2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Relationship Id="rId4" Type="http://schemas.microsoft.com/office/2017/10/relationships/threadedComment" Target="../threadedComments/threadedComment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47.xml"/><Relationship Id="rId117" Type="http://schemas.openxmlformats.org/officeDocument/2006/relationships/ctrlProp" Target="../ctrlProps/ctrlProp238.xml"/><Relationship Id="rId21" Type="http://schemas.openxmlformats.org/officeDocument/2006/relationships/ctrlProp" Target="../ctrlProps/ctrlProp142.xml"/><Relationship Id="rId42" Type="http://schemas.openxmlformats.org/officeDocument/2006/relationships/ctrlProp" Target="../ctrlProps/ctrlProp163.xml"/><Relationship Id="rId47" Type="http://schemas.openxmlformats.org/officeDocument/2006/relationships/ctrlProp" Target="../ctrlProps/ctrlProp168.xml"/><Relationship Id="rId63" Type="http://schemas.openxmlformats.org/officeDocument/2006/relationships/ctrlProp" Target="../ctrlProps/ctrlProp184.xml"/><Relationship Id="rId68" Type="http://schemas.openxmlformats.org/officeDocument/2006/relationships/ctrlProp" Target="../ctrlProps/ctrlProp189.xml"/><Relationship Id="rId84" Type="http://schemas.openxmlformats.org/officeDocument/2006/relationships/ctrlProp" Target="../ctrlProps/ctrlProp205.xml"/><Relationship Id="rId89" Type="http://schemas.openxmlformats.org/officeDocument/2006/relationships/ctrlProp" Target="../ctrlProps/ctrlProp210.xml"/><Relationship Id="rId112" Type="http://schemas.openxmlformats.org/officeDocument/2006/relationships/ctrlProp" Target="../ctrlProps/ctrlProp233.xml"/><Relationship Id="rId16" Type="http://schemas.openxmlformats.org/officeDocument/2006/relationships/ctrlProp" Target="../ctrlProps/ctrlProp137.xml"/><Relationship Id="rId107" Type="http://schemas.openxmlformats.org/officeDocument/2006/relationships/ctrlProp" Target="../ctrlProps/ctrlProp228.xml"/><Relationship Id="rId11" Type="http://schemas.openxmlformats.org/officeDocument/2006/relationships/ctrlProp" Target="../ctrlProps/ctrlProp132.xml"/><Relationship Id="rId32" Type="http://schemas.openxmlformats.org/officeDocument/2006/relationships/ctrlProp" Target="../ctrlProps/ctrlProp153.xml"/><Relationship Id="rId37" Type="http://schemas.openxmlformats.org/officeDocument/2006/relationships/ctrlProp" Target="../ctrlProps/ctrlProp158.xml"/><Relationship Id="rId53" Type="http://schemas.openxmlformats.org/officeDocument/2006/relationships/ctrlProp" Target="../ctrlProps/ctrlProp174.xml"/><Relationship Id="rId58" Type="http://schemas.openxmlformats.org/officeDocument/2006/relationships/ctrlProp" Target="../ctrlProps/ctrlProp179.xml"/><Relationship Id="rId74" Type="http://schemas.openxmlformats.org/officeDocument/2006/relationships/ctrlProp" Target="../ctrlProps/ctrlProp195.xml"/><Relationship Id="rId79" Type="http://schemas.openxmlformats.org/officeDocument/2006/relationships/ctrlProp" Target="../ctrlProps/ctrlProp200.xml"/><Relationship Id="rId102" Type="http://schemas.openxmlformats.org/officeDocument/2006/relationships/ctrlProp" Target="../ctrlProps/ctrlProp223.xml"/><Relationship Id="rId123" Type="http://schemas.openxmlformats.org/officeDocument/2006/relationships/ctrlProp" Target="../ctrlProps/ctrlProp244.xml"/><Relationship Id="rId128" Type="http://schemas.openxmlformats.org/officeDocument/2006/relationships/table" Target="../tables/table2.xml"/><Relationship Id="rId5" Type="http://schemas.openxmlformats.org/officeDocument/2006/relationships/ctrlProp" Target="../ctrlProps/ctrlProp126.xml"/><Relationship Id="rId90" Type="http://schemas.openxmlformats.org/officeDocument/2006/relationships/ctrlProp" Target="../ctrlProps/ctrlProp211.xml"/><Relationship Id="rId95" Type="http://schemas.openxmlformats.org/officeDocument/2006/relationships/ctrlProp" Target="../ctrlProps/ctrlProp216.xml"/><Relationship Id="rId19" Type="http://schemas.openxmlformats.org/officeDocument/2006/relationships/ctrlProp" Target="../ctrlProps/ctrlProp140.xml"/><Relationship Id="rId14" Type="http://schemas.openxmlformats.org/officeDocument/2006/relationships/ctrlProp" Target="../ctrlProps/ctrlProp135.xml"/><Relationship Id="rId22" Type="http://schemas.openxmlformats.org/officeDocument/2006/relationships/ctrlProp" Target="../ctrlProps/ctrlProp143.xml"/><Relationship Id="rId27" Type="http://schemas.openxmlformats.org/officeDocument/2006/relationships/ctrlProp" Target="../ctrlProps/ctrlProp148.xml"/><Relationship Id="rId30" Type="http://schemas.openxmlformats.org/officeDocument/2006/relationships/ctrlProp" Target="../ctrlProps/ctrlProp151.xml"/><Relationship Id="rId35" Type="http://schemas.openxmlformats.org/officeDocument/2006/relationships/ctrlProp" Target="../ctrlProps/ctrlProp156.xml"/><Relationship Id="rId43" Type="http://schemas.openxmlformats.org/officeDocument/2006/relationships/ctrlProp" Target="../ctrlProps/ctrlProp164.xml"/><Relationship Id="rId48" Type="http://schemas.openxmlformats.org/officeDocument/2006/relationships/ctrlProp" Target="../ctrlProps/ctrlProp169.xml"/><Relationship Id="rId56" Type="http://schemas.openxmlformats.org/officeDocument/2006/relationships/ctrlProp" Target="../ctrlProps/ctrlProp177.xml"/><Relationship Id="rId64" Type="http://schemas.openxmlformats.org/officeDocument/2006/relationships/ctrlProp" Target="../ctrlProps/ctrlProp185.xml"/><Relationship Id="rId69" Type="http://schemas.openxmlformats.org/officeDocument/2006/relationships/ctrlProp" Target="../ctrlProps/ctrlProp190.xml"/><Relationship Id="rId77" Type="http://schemas.openxmlformats.org/officeDocument/2006/relationships/ctrlProp" Target="../ctrlProps/ctrlProp198.xml"/><Relationship Id="rId100" Type="http://schemas.openxmlformats.org/officeDocument/2006/relationships/ctrlProp" Target="../ctrlProps/ctrlProp221.xml"/><Relationship Id="rId105" Type="http://schemas.openxmlformats.org/officeDocument/2006/relationships/ctrlProp" Target="../ctrlProps/ctrlProp226.xml"/><Relationship Id="rId113" Type="http://schemas.openxmlformats.org/officeDocument/2006/relationships/ctrlProp" Target="../ctrlProps/ctrlProp234.xml"/><Relationship Id="rId118" Type="http://schemas.openxmlformats.org/officeDocument/2006/relationships/ctrlProp" Target="../ctrlProps/ctrlProp239.xml"/><Relationship Id="rId126" Type="http://schemas.openxmlformats.org/officeDocument/2006/relationships/ctrlProp" Target="../ctrlProps/ctrlProp247.xml"/><Relationship Id="rId8" Type="http://schemas.openxmlformats.org/officeDocument/2006/relationships/ctrlProp" Target="../ctrlProps/ctrlProp129.xml"/><Relationship Id="rId51" Type="http://schemas.openxmlformats.org/officeDocument/2006/relationships/ctrlProp" Target="../ctrlProps/ctrlProp172.xml"/><Relationship Id="rId72" Type="http://schemas.openxmlformats.org/officeDocument/2006/relationships/ctrlProp" Target="../ctrlProps/ctrlProp193.xml"/><Relationship Id="rId80" Type="http://schemas.openxmlformats.org/officeDocument/2006/relationships/ctrlProp" Target="../ctrlProps/ctrlProp201.xml"/><Relationship Id="rId85" Type="http://schemas.openxmlformats.org/officeDocument/2006/relationships/ctrlProp" Target="../ctrlProps/ctrlProp206.xml"/><Relationship Id="rId93" Type="http://schemas.openxmlformats.org/officeDocument/2006/relationships/ctrlProp" Target="../ctrlProps/ctrlProp214.xml"/><Relationship Id="rId98" Type="http://schemas.openxmlformats.org/officeDocument/2006/relationships/ctrlProp" Target="../ctrlProps/ctrlProp219.xml"/><Relationship Id="rId121" Type="http://schemas.openxmlformats.org/officeDocument/2006/relationships/ctrlProp" Target="../ctrlProps/ctrlProp242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133.xml"/><Relationship Id="rId17" Type="http://schemas.openxmlformats.org/officeDocument/2006/relationships/ctrlProp" Target="../ctrlProps/ctrlProp138.xml"/><Relationship Id="rId25" Type="http://schemas.openxmlformats.org/officeDocument/2006/relationships/ctrlProp" Target="../ctrlProps/ctrlProp146.xml"/><Relationship Id="rId33" Type="http://schemas.openxmlformats.org/officeDocument/2006/relationships/ctrlProp" Target="../ctrlProps/ctrlProp154.xml"/><Relationship Id="rId38" Type="http://schemas.openxmlformats.org/officeDocument/2006/relationships/ctrlProp" Target="../ctrlProps/ctrlProp159.xml"/><Relationship Id="rId46" Type="http://schemas.openxmlformats.org/officeDocument/2006/relationships/ctrlProp" Target="../ctrlProps/ctrlProp167.xml"/><Relationship Id="rId59" Type="http://schemas.openxmlformats.org/officeDocument/2006/relationships/ctrlProp" Target="../ctrlProps/ctrlProp180.xml"/><Relationship Id="rId67" Type="http://schemas.openxmlformats.org/officeDocument/2006/relationships/ctrlProp" Target="../ctrlProps/ctrlProp188.xml"/><Relationship Id="rId103" Type="http://schemas.openxmlformats.org/officeDocument/2006/relationships/ctrlProp" Target="../ctrlProps/ctrlProp224.xml"/><Relationship Id="rId108" Type="http://schemas.openxmlformats.org/officeDocument/2006/relationships/ctrlProp" Target="../ctrlProps/ctrlProp229.xml"/><Relationship Id="rId116" Type="http://schemas.openxmlformats.org/officeDocument/2006/relationships/ctrlProp" Target="../ctrlProps/ctrlProp237.xml"/><Relationship Id="rId124" Type="http://schemas.openxmlformats.org/officeDocument/2006/relationships/ctrlProp" Target="../ctrlProps/ctrlProp245.xml"/><Relationship Id="rId129" Type="http://schemas.openxmlformats.org/officeDocument/2006/relationships/comments" Target="../comments4.xml"/><Relationship Id="rId20" Type="http://schemas.openxmlformats.org/officeDocument/2006/relationships/ctrlProp" Target="../ctrlProps/ctrlProp141.xml"/><Relationship Id="rId41" Type="http://schemas.openxmlformats.org/officeDocument/2006/relationships/ctrlProp" Target="../ctrlProps/ctrlProp162.xml"/><Relationship Id="rId54" Type="http://schemas.openxmlformats.org/officeDocument/2006/relationships/ctrlProp" Target="../ctrlProps/ctrlProp175.xml"/><Relationship Id="rId62" Type="http://schemas.openxmlformats.org/officeDocument/2006/relationships/ctrlProp" Target="../ctrlProps/ctrlProp183.xml"/><Relationship Id="rId70" Type="http://schemas.openxmlformats.org/officeDocument/2006/relationships/ctrlProp" Target="../ctrlProps/ctrlProp191.xml"/><Relationship Id="rId75" Type="http://schemas.openxmlformats.org/officeDocument/2006/relationships/ctrlProp" Target="../ctrlProps/ctrlProp196.xml"/><Relationship Id="rId83" Type="http://schemas.openxmlformats.org/officeDocument/2006/relationships/ctrlProp" Target="../ctrlProps/ctrlProp204.xml"/><Relationship Id="rId88" Type="http://schemas.openxmlformats.org/officeDocument/2006/relationships/ctrlProp" Target="../ctrlProps/ctrlProp209.xml"/><Relationship Id="rId91" Type="http://schemas.openxmlformats.org/officeDocument/2006/relationships/ctrlProp" Target="../ctrlProps/ctrlProp212.xml"/><Relationship Id="rId96" Type="http://schemas.openxmlformats.org/officeDocument/2006/relationships/ctrlProp" Target="../ctrlProps/ctrlProp217.xml"/><Relationship Id="rId111" Type="http://schemas.openxmlformats.org/officeDocument/2006/relationships/ctrlProp" Target="../ctrlProps/ctrlProp23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27.xml"/><Relationship Id="rId15" Type="http://schemas.openxmlformats.org/officeDocument/2006/relationships/ctrlProp" Target="../ctrlProps/ctrlProp136.xml"/><Relationship Id="rId23" Type="http://schemas.openxmlformats.org/officeDocument/2006/relationships/ctrlProp" Target="../ctrlProps/ctrlProp144.xml"/><Relationship Id="rId28" Type="http://schemas.openxmlformats.org/officeDocument/2006/relationships/ctrlProp" Target="../ctrlProps/ctrlProp149.xml"/><Relationship Id="rId36" Type="http://schemas.openxmlformats.org/officeDocument/2006/relationships/ctrlProp" Target="../ctrlProps/ctrlProp157.xml"/><Relationship Id="rId49" Type="http://schemas.openxmlformats.org/officeDocument/2006/relationships/ctrlProp" Target="../ctrlProps/ctrlProp170.xml"/><Relationship Id="rId57" Type="http://schemas.openxmlformats.org/officeDocument/2006/relationships/ctrlProp" Target="../ctrlProps/ctrlProp178.xml"/><Relationship Id="rId106" Type="http://schemas.openxmlformats.org/officeDocument/2006/relationships/ctrlProp" Target="../ctrlProps/ctrlProp227.xml"/><Relationship Id="rId114" Type="http://schemas.openxmlformats.org/officeDocument/2006/relationships/ctrlProp" Target="../ctrlProps/ctrlProp235.xml"/><Relationship Id="rId119" Type="http://schemas.openxmlformats.org/officeDocument/2006/relationships/ctrlProp" Target="../ctrlProps/ctrlProp240.xml"/><Relationship Id="rId127" Type="http://schemas.openxmlformats.org/officeDocument/2006/relationships/ctrlProp" Target="../ctrlProps/ctrlProp248.xml"/><Relationship Id="rId10" Type="http://schemas.openxmlformats.org/officeDocument/2006/relationships/ctrlProp" Target="../ctrlProps/ctrlProp131.xml"/><Relationship Id="rId31" Type="http://schemas.openxmlformats.org/officeDocument/2006/relationships/ctrlProp" Target="../ctrlProps/ctrlProp152.xml"/><Relationship Id="rId44" Type="http://schemas.openxmlformats.org/officeDocument/2006/relationships/ctrlProp" Target="../ctrlProps/ctrlProp165.xml"/><Relationship Id="rId52" Type="http://schemas.openxmlformats.org/officeDocument/2006/relationships/ctrlProp" Target="../ctrlProps/ctrlProp173.xml"/><Relationship Id="rId60" Type="http://schemas.openxmlformats.org/officeDocument/2006/relationships/ctrlProp" Target="../ctrlProps/ctrlProp181.xml"/><Relationship Id="rId65" Type="http://schemas.openxmlformats.org/officeDocument/2006/relationships/ctrlProp" Target="../ctrlProps/ctrlProp186.xml"/><Relationship Id="rId73" Type="http://schemas.openxmlformats.org/officeDocument/2006/relationships/ctrlProp" Target="../ctrlProps/ctrlProp194.xml"/><Relationship Id="rId78" Type="http://schemas.openxmlformats.org/officeDocument/2006/relationships/ctrlProp" Target="../ctrlProps/ctrlProp199.xml"/><Relationship Id="rId81" Type="http://schemas.openxmlformats.org/officeDocument/2006/relationships/ctrlProp" Target="../ctrlProps/ctrlProp202.xml"/><Relationship Id="rId86" Type="http://schemas.openxmlformats.org/officeDocument/2006/relationships/ctrlProp" Target="../ctrlProps/ctrlProp207.xml"/><Relationship Id="rId94" Type="http://schemas.openxmlformats.org/officeDocument/2006/relationships/ctrlProp" Target="../ctrlProps/ctrlProp215.xml"/><Relationship Id="rId99" Type="http://schemas.openxmlformats.org/officeDocument/2006/relationships/ctrlProp" Target="../ctrlProps/ctrlProp220.xml"/><Relationship Id="rId101" Type="http://schemas.openxmlformats.org/officeDocument/2006/relationships/ctrlProp" Target="../ctrlProps/ctrlProp222.xml"/><Relationship Id="rId122" Type="http://schemas.openxmlformats.org/officeDocument/2006/relationships/ctrlProp" Target="../ctrlProps/ctrlProp243.xml"/><Relationship Id="rId4" Type="http://schemas.openxmlformats.org/officeDocument/2006/relationships/ctrlProp" Target="../ctrlProps/ctrlProp125.xml"/><Relationship Id="rId9" Type="http://schemas.openxmlformats.org/officeDocument/2006/relationships/ctrlProp" Target="../ctrlProps/ctrlProp130.xml"/><Relationship Id="rId13" Type="http://schemas.openxmlformats.org/officeDocument/2006/relationships/ctrlProp" Target="../ctrlProps/ctrlProp134.xml"/><Relationship Id="rId18" Type="http://schemas.openxmlformats.org/officeDocument/2006/relationships/ctrlProp" Target="../ctrlProps/ctrlProp139.xml"/><Relationship Id="rId39" Type="http://schemas.openxmlformats.org/officeDocument/2006/relationships/ctrlProp" Target="../ctrlProps/ctrlProp160.xml"/><Relationship Id="rId109" Type="http://schemas.openxmlformats.org/officeDocument/2006/relationships/ctrlProp" Target="../ctrlProps/ctrlProp230.xml"/><Relationship Id="rId34" Type="http://schemas.openxmlformats.org/officeDocument/2006/relationships/ctrlProp" Target="../ctrlProps/ctrlProp155.xml"/><Relationship Id="rId50" Type="http://schemas.openxmlformats.org/officeDocument/2006/relationships/ctrlProp" Target="../ctrlProps/ctrlProp171.xml"/><Relationship Id="rId55" Type="http://schemas.openxmlformats.org/officeDocument/2006/relationships/ctrlProp" Target="../ctrlProps/ctrlProp176.xml"/><Relationship Id="rId76" Type="http://schemas.openxmlformats.org/officeDocument/2006/relationships/ctrlProp" Target="../ctrlProps/ctrlProp197.xml"/><Relationship Id="rId97" Type="http://schemas.openxmlformats.org/officeDocument/2006/relationships/ctrlProp" Target="../ctrlProps/ctrlProp218.xml"/><Relationship Id="rId104" Type="http://schemas.openxmlformats.org/officeDocument/2006/relationships/ctrlProp" Target="../ctrlProps/ctrlProp225.xml"/><Relationship Id="rId120" Type="http://schemas.openxmlformats.org/officeDocument/2006/relationships/ctrlProp" Target="../ctrlProps/ctrlProp241.xml"/><Relationship Id="rId125" Type="http://schemas.openxmlformats.org/officeDocument/2006/relationships/ctrlProp" Target="../ctrlProps/ctrlProp246.xml"/><Relationship Id="rId7" Type="http://schemas.openxmlformats.org/officeDocument/2006/relationships/ctrlProp" Target="../ctrlProps/ctrlProp128.xml"/><Relationship Id="rId71" Type="http://schemas.openxmlformats.org/officeDocument/2006/relationships/ctrlProp" Target="../ctrlProps/ctrlProp192.xml"/><Relationship Id="rId92" Type="http://schemas.openxmlformats.org/officeDocument/2006/relationships/ctrlProp" Target="../ctrlProps/ctrlProp213.xml"/><Relationship Id="rId2" Type="http://schemas.openxmlformats.org/officeDocument/2006/relationships/drawing" Target="../drawings/drawing6.xml"/><Relationship Id="rId29" Type="http://schemas.openxmlformats.org/officeDocument/2006/relationships/ctrlProp" Target="../ctrlProps/ctrlProp150.xml"/><Relationship Id="rId24" Type="http://schemas.openxmlformats.org/officeDocument/2006/relationships/ctrlProp" Target="../ctrlProps/ctrlProp145.xml"/><Relationship Id="rId40" Type="http://schemas.openxmlformats.org/officeDocument/2006/relationships/ctrlProp" Target="../ctrlProps/ctrlProp161.xml"/><Relationship Id="rId45" Type="http://schemas.openxmlformats.org/officeDocument/2006/relationships/ctrlProp" Target="../ctrlProps/ctrlProp166.xml"/><Relationship Id="rId66" Type="http://schemas.openxmlformats.org/officeDocument/2006/relationships/ctrlProp" Target="../ctrlProps/ctrlProp187.xml"/><Relationship Id="rId87" Type="http://schemas.openxmlformats.org/officeDocument/2006/relationships/ctrlProp" Target="../ctrlProps/ctrlProp208.xml"/><Relationship Id="rId110" Type="http://schemas.openxmlformats.org/officeDocument/2006/relationships/ctrlProp" Target="../ctrlProps/ctrlProp231.xml"/><Relationship Id="rId115" Type="http://schemas.openxmlformats.org/officeDocument/2006/relationships/ctrlProp" Target="../ctrlProps/ctrlProp236.xml"/><Relationship Id="rId61" Type="http://schemas.openxmlformats.org/officeDocument/2006/relationships/ctrlProp" Target="../ctrlProps/ctrlProp182.xml"/><Relationship Id="rId82" Type="http://schemas.openxmlformats.org/officeDocument/2006/relationships/ctrlProp" Target="../ctrlProps/ctrlProp20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3713F-5AC0-485D-AD46-F214C40176AE}">
  <sheetPr codeName="Blad1"/>
  <dimension ref="A1:AMK16"/>
  <sheetViews>
    <sheetView zoomScaleNormal="100" workbookViewId="0">
      <selection activeCell="I12" sqref="I12"/>
    </sheetView>
  </sheetViews>
  <sheetFormatPr defaultColWidth="8.85546875" defaultRowHeight="15" x14ac:dyDescent="0.25"/>
  <cols>
    <col min="1" max="9" width="11.42578125" style="150" customWidth="1"/>
    <col min="10" max="10" width="29.7109375" style="150" customWidth="1"/>
    <col min="11" max="1025" width="11.42578125" style="150" customWidth="1"/>
    <col min="1026" max="16384" width="8.85546875" style="156"/>
  </cols>
  <sheetData>
    <row r="1" spans="1:10" x14ac:dyDescent="0.25">
      <c r="B1" s="150">
        <v>2020</v>
      </c>
    </row>
    <row r="3" spans="1:10" x14ac:dyDescent="0.25">
      <c r="A3" s="148"/>
      <c r="B3" s="149" t="s">
        <v>177</v>
      </c>
      <c r="C3" s="149" t="s">
        <v>177</v>
      </c>
      <c r="D3" s="149" t="s">
        <v>178</v>
      </c>
      <c r="E3" s="149" t="s">
        <v>178</v>
      </c>
      <c r="F3" s="149" t="s">
        <v>179</v>
      </c>
      <c r="G3" s="149" t="s">
        <v>179</v>
      </c>
      <c r="H3" s="148"/>
      <c r="I3" s="148"/>
    </row>
    <row r="4" spans="1:10" x14ac:dyDescent="0.25">
      <c r="A4" s="148"/>
      <c r="B4" s="151" t="s">
        <v>180</v>
      </c>
      <c r="C4" s="151" t="s">
        <v>181</v>
      </c>
      <c r="D4" s="151" t="s">
        <v>180</v>
      </c>
      <c r="E4" s="151" t="s">
        <v>181</v>
      </c>
      <c r="F4" s="151" t="s">
        <v>180</v>
      </c>
      <c r="G4" s="151" t="s">
        <v>181</v>
      </c>
      <c r="H4" s="151" t="s">
        <v>182</v>
      </c>
      <c r="I4" s="152" t="s">
        <v>183</v>
      </c>
      <c r="J4" s="152" t="s">
        <v>184</v>
      </c>
    </row>
    <row r="5" spans="1:10" x14ac:dyDescent="0.25">
      <c r="A5" s="151" t="s">
        <v>185</v>
      </c>
      <c r="B5" s="153">
        <v>16</v>
      </c>
      <c r="C5" s="153">
        <v>27</v>
      </c>
      <c r="D5" s="153">
        <v>11</v>
      </c>
      <c r="E5" s="153">
        <v>4</v>
      </c>
      <c r="F5" s="153">
        <v>15</v>
      </c>
      <c r="G5" s="153">
        <v>5</v>
      </c>
      <c r="H5" s="154">
        <f t="shared" ref="H5:H14" si="0">SUM(B5:G5)</f>
        <v>78</v>
      </c>
      <c r="I5" s="154">
        <v>19</v>
      </c>
      <c r="J5" s="155" t="s">
        <v>186</v>
      </c>
    </row>
    <row r="6" spans="1:10" x14ac:dyDescent="0.25">
      <c r="A6" s="151" t="s">
        <v>187</v>
      </c>
      <c r="B6" s="153">
        <v>29</v>
      </c>
      <c r="C6" s="153">
        <v>22</v>
      </c>
      <c r="D6" s="153">
        <v>11</v>
      </c>
      <c r="E6" s="153">
        <v>7</v>
      </c>
      <c r="F6" s="153">
        <v>13</v>
      </c>
      <c r="G6" s="153">
        <v>2</v>
      </c>
      <c r="H6" s="154">
        <f t="shared" si="0"/>
        <v>84</v>
      </c>
      <c r="I6" s="154">
        <v>24</v>
      </c>
      <c r="J6" s="155" t="s">
        <v>188</v>
      </c>
    </row>
    <row r="7" spans="1:10" x14ac:dyDescent="0.25">
      <c r="A7" s="151" t="s">
        <v>189</v>
      </c>
      <c r="B7" s="153"/>
      <c r="C7" s="153"/>
      <c r="D7" s="153"/>
      <c r="E7" s="153"/>
      <c r="F7" s="153"/>
      <c r="G7" s="153"/>
      <c r="H7" s="154">
        <f t="shared" si="0"/>
        <v>0</v>
      </c>
      <c r="I7" s="154"/>
      <c r="J7" s="155" t="s">
        <v>682</v>
      </c>
    </row>
    <row r="8" spans="1:10" x14ac:dyDescent="0.25">
      <c r="A8" s="151" t="s">
        <v>191</v>
      </c>
      <c r="B8" s="153"/>
      <c r="C8" s="153"/>
      <c r="D8" s="153"/>
      <c r="E8" s="153"/>
      <c r="F8" s="153"/>
      <c r="G8" s="153"/>
      <c r="H8" s="154">
        <f t="shared" si="0"/>
        <v>0</v>
      </c>
      <c r="I8" s="154"/>
      <c r="J8" s="155" t="s">
        <v>683</v>
      </c>
    </row>
    <row r="9" spans="1:10" x14ac:dyDescent="0.25">
      <c r="A9" s="151" t="s">
        <v>192</v>
      </c>
      <c r="B9" s="153"/>
      <c r="C9" s="153"/>
      <c r="D9" s="153"/>
      <c r="E9" s="153"/>
      <c r="F9" s="153"/>
      <c r="G9" s="153"/>
      <c r="H9" s="154">
        <f t="shared" si="0"/>
        <v>0</v>
      </c>
      <c r="I9" s="154"/>
      <c r="J9" s="155" t="s">
        <v>684</v>
      </c>
    </row>
    <row r="10" spans="1:10" x14ac:dyDescent="0.25">
      <c r="A10" s="151" t="s">
        <v>194</v>
      </c>
      <c r="B10" s="153"/>
      <c r="C10" s="153"/>
      <c r="D10" s="153"/>
      <c r="E10" s="153"/>
      <c r="F10" s="153"/>
      <c r="G10" s="153"/>
      <c r="H10" s="154">
        <f t="shared" si="0"/>
        <v>0</v>
      </c>
      <c r="I10" s="154"/>
      <c r="J10" s="155" t="s">
        <v>685</v>
      </c>
    </row>
    <row r="11" spans="1:10" x14ac:dyDescent="0.25">
      <c r="A11" s="151" t="s">
        <v>196</v>
      </c>
      <c r="B11" s="153">
        <v>14</v>
      </c>
      <c r="C11" s="153">
        <v>16</v>
      </c>
      <c r="D11" s="153">
        <v>6</v>
      </c>
      <c r="E11" s="153">
        <v>5</v>
      </c>
      <c r="F11" s="153">
        <v>14</v>
      </c>
      <c r="G11" s="153">
        <v>4</v>
      </c>
      <c r="H11" s="154">
        <f t="shared" si="0"/>
        <v>59</v>
      </c>
      <c r="I11" s="154">
        <v>19</v>
      </c>
      <c r="J11" s="155" t="s">
        <v>197</v>
      </c>
    </row>
    <row r="12" spans="1:10" x14ac:dyDescent="0.25">
      <c r="A12" s="151" t="s">
        <v>198</v>
      </c>
      <c r="B12" s="153"/>
      <c r="C12" s="153"/>
      <c r="D12" s="153"/>
      <c r="E12" s="153"/>
      <c r="F12" s="153"/>
      <c r="G12" s="153"/>
      <c r="H12" s="154">
        <f t="shared" si="0"/>
        <v>0</v>
      </c>
      <c r="I12" s="154"/>
      <c r="J12" s="155" t="s">
        <v>199</v>
      </c>
    </row>
    <row r="13" spans="1:10" x14ac:dyDescent="0.25">
      <c r="A13" s="151" t="s">
        <v>200</v>
      </c>
      <c r="B13" s="153"/>
      <c r="C13" s="153"/>
      <c r="D13" s="153"/>
      <c r="E13" s="153"/>
      <c r="F13" s="153"/>
      <c r="G13" s="153"/>
      <c r="H13" s="154">
        <f t="shared" si="0"/>
        <v>0</v>
      </c>
      <c r="I13" s="154"/>
      <c r="J13" s="155" t="s">
        <v>201</v>
      </c>
    </row>
    <row r="14" spans="1:10" x14ac:dyDescent="0.25">
      <c r="A14" s="151" t="s">
        <v>202</v>
      </c>
      <c r="B14" s="153"/>
      <c r="C14" s="153"/>
      <c r="D14" s="153"/>
      <c r="E14" s="153"/>
      <c r="F14" s="153"/>
      <c r="G14" s="153"/>
      <c r="H14" s="154">
        <f t="shared" si="0"/>
        <v>0</v>
      </c>
      <c r="I14" s="154"/>
      <c r="J14" s="155" t="s">
        <v>203</v>
      </c>
    </row>
    <row r="15" spans="1:10" x14ac:dyDescent="0.25">
      <c r="A15" s="149" t="s">
        <v>204</v>
      </c>
      <c r="B15" s="153">
        <f t="shared" ref="B15:H15" si="1">SUM(B5:B14)</f>
        <v>59</v>
      </c>
      <c r="C15" s="153">
        <f t="shared" si="1"/>
        <v>65</v>
      </c>
      <c r="D15" s="153">
        <f t="shared" si="1"/>
        <v>28</v>
      </c>
      <c r="E15" s="153">
        <f t="shared" si="1"/>
        <v>16</v>
      </c>
      <c r="F15" s="153">
        <f t="shared" si="1"/>
        <v>42</v>
      </c>
      <c r="G15" s="153">
        <f t="shared" si="1"/>
        <v>11</v>
      </c>
      <c r="H15" s="153">
        <f t="shared" si="1"/>
        <v>221</v>
      </c>
      <c r="I15" s="153"/>
      <c r="J15" s="155" t="s">
        <v>182</v>
      </c>
    </row>
    <row r="16" spans="1:10" x14ac:dyDescent="0.25">
      <c r="A16" s="149" t="s">
        <v>205</v>
      </c>
      <c r="B16" s="153">
        <f t="shared" ref="B16:I16" si="2">AVERAGE(B5:B14)</f>
        <v>19.666666666666668</v>
      </c>
      <c r="C16" s="153">
        <f t="shared" si="2"/>
        <v>21.666666666666668</v>
      </c>
      <c r="D16" s="153">
        <f t="shared" si="2"/>
        <v>9.3333333333333339</v>
      </c>
      <c r="E16" s="153">
        <f t="shared" si="2"/>
        <v>5.333333333333333</v>
      </c>
      <c r="F16" s="153">
        <f t="shared" si="2"/>
        <v>14</v>
      </c>
      <c r="G16" s="153">
        <f t="shared" si="2"/>
        <v>3.6666666666666665</v>
      </c>
      <c r="H16" s="153">
        <f t="shared" si="2"/>
        <v>22.1</v>
      </c>
      <c r="I16" s="153">
        <f t="shared" si="2"/>
        <v>20.666666666666668</v>
      </c>
      <c r="J16" s="155" t="s">
        <v>206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9591B-DD9F-4C14-BA55-83D34D3E1AA8}">
  <sheetPr codeName="Blad10">
    <tabColor theme="5" tint="-0.499984740745262"/>
  </sheetPr>
  <dimension ref="A1:AU209"/>
  <sheetViews>
    <sheetView topLeftCell="A7" zoomScale="90" zoomScaleNormal="90" workbookViewId="0">
      <selection activeCell="A14" sqref="A14:A17"/>
    </sheetView>
  </sheetViews>
  <sheetFormatPr defaultColWidth="8.85546875" defaultRowHeight="12.75" x14ac:dyDescent="0.2"/>
  <cols>
    <col min="1" max="1" width="27.140625" style="156" customWidth="1"/>
    <col min="2" max="4" width="5" style="156" customWidth="1"/>
    <col min="5" max="14" width="4.28515625" style="156" customWidth="1"/>
    <col min="15" max="22" width="6.140625" style="156" customWidth="1"/>
    <col min="23" max="23" width="8.28515625" style="374" customWidth="1"/>
    <col min="24" max="25" width="10.42578125" style="156" bestFit="1" customWidth="1"/>
    <col min="26" max="26" width="13.140625" style="156" bestFit="1" customWidth="1"/>
    <col min="27" max="27" width="7.140625" style="156" bestFit="1" customWidth="1"/>
    <col min="28" max="28" width="4.140625" style="156" customWidth="1"/>
    <col min="29" max="29" width="9.28515625" style="156" bestFit="1" customWidth="1"/>
    <col min="30" max="30" width="10.7109375" style="156" bestFit="1" customWidth="1"/>
    <col min="31" max="31" width="10.85546875" style="156" bestFit="1" customWidth="1"/>
    <col min="32" max="32" width="3.28515625" style="156" customWidth="1"/>
    <col min="33" max="33" width="3.7109375" style="156" customWidth="1"/>
    <col min="34" max="34" width="4.28515625" style="156" customWidth="1"/>
    <col min="35" max="35" width="4" style="156" customWidth="1"/>
    <col min="36" max="37" width="3.85546875" style="156" customWidth="1"/>
    <col min="38" max="38" width="3.7109375" style="156" customWidth="1"/>
    <col min="39" max="39" width="3.85546875" style="156" customWidth="1"/>
    <col min="40" max="40" width="4.140625" style="156" customWidth="1"/>
    <col min="41" max="41" width="3.7109375" style="156" customWidth="1"/>
    <col min="42" max="42" width="4" style="156" customWidth="1"/>
    <col min="43" max="43" width="4.140625" style="156" customWidth="1"/>
    <col min="44" max="44" width="4.42578125" style="156" customWidth="1"/>
    <col min="45" max="45" width="5.140625" style="156" customWidth="1"/>
    <col min="46" max="16384" width="8.85546875" style="156"/>
  </cols>
  <sheetData>
    <row r="1" spans="1:47" ht="51" customHeight="1" x14ac:dyDescent="0.2">
      <c r="A1" s="466" t="s">
        <v>176</v>
      </c>
      <c r="E1" s="465"/>
      <c r="W1" s="464"/>
      <c r="X1" s="463" t="s">
        <v>152</v>
      </c>
      <c r="Y1" s="463" t="s">
        <v>157</v>
      </c>
      <c r="Z1" s="463" t="s">
        <v>153</v>
      </c>
      <c r="AA1" s="463" t="s">
        <v>168</v>
      </c>
      <c r="AC1" s="156" t="s">
        <v>158</v>
      </c>
      <c r="AD1" s="156" t="s">
        <v>159</v>
      </c>
      <c r="AE1" s="156" t="s">
        <v>160</v>
      </c>
    </row>
    <row r="2" spans="1:47" ht="20.25" x14ac:dyDescent="0.3">
      <c r="A2" s="477" t="s">
        <v>165</v>
      </c>
      <c r="B2" s="477"/>
      <c r="W2" s="147" t="s">
        <v>175</v>
      </c>
      <c r="X2" s="481">
        <v>2</v>
      </c>
      <c r="Y2" s="481" t="s">
        <v>154</v>
      </c>
      <c r="Z2" s="481" t="s">
        <v>161</v>
      </c>
      <c r="AA2" s="481">
        <v>3</v>
      </c>
      <c r="AC2" s="156" t="str">
        <f>CONCATENATE("LOPER ",Tabel134[[#This Row],[Loper nr.]])</f>
        <v>LOPER 2</v>
      </c>
      <c r="AD2" s="156" t="s">
        <v>679</v>
      </c>
      <c r="AE2" s="156" t="s">
        <v>678</v>
      </c>
    </row>
    <row r="3" spans="1:47" ht="20.25" x14ac:dyDescent="0.3">
      <c r="A3" s="477"/>
      <c r="B3" s="462" t="s">
        <v>162</v>
      </c>
      <c r="W3" s="147" t="s">
        <v>175</v>
      </c>
      <c r="X3" s="481">
        <v>3</v>
      </c>
      <c r="Y3" s="481" t="s">
        <v>154</v>
      </c>
      <c r="Z3" s="481" t="s">
        <v>156</v>
      </c>
      <c r="AA3" s="481">
        <v>3</v>
      </c>
      <c r="AC3" s="156" t="str">
        <f>CONCATENATE("LOPER ",Tabel134[[#This Row],[Loper nr.]])</f>
        <v>LOPER 3</v>
      </c>
      <c r="AD3" s="156" t="str">
        <f>IF(Tabel134[[#This Row],[el/me/ gem]]="e","elektrisch",IF(Tabel134[[#This Row],[el/me/ gem]]="m","mechanisch","gemengd elek./mech."))</f>
        <v>elektrisch</v>
      </c>
      <c r="AE3" s="156" t="str">
        <f>IF(Tabel134[[#This Row],[groot/klein wapen]]="k","klein wapen","groot wapen")</f>
        <v>groot wapen</v>
      </c>
    </row>
    <row r="4" spans="1:47" ht="20.25" x14ac:dyDescent="0.3">
      <c r="A4" s="477"/>
      <c r="B4" s="462" t="s">
        <v>163</v>
      </c>
      <c r="W4" s="147" t="s">
        <v>175</v>
      </c>
      <c r="X4" s="481">
        <v>4</v>
      </c>
      <c r="Y4" s="481" t="s">
        <v>154</v>
      </c>
      <c r="Z4" s="481" t="s">
        <v>156</v>
      </c>
      <c r="AA4" s="481">
        <v>3</v>
      </c>
      <c r="AC4" s="156" t="str">
        <f>CONCATENATE("LOPER ",Tabel134[[#This Row],[Loper nr.]])</f>
        <v>LOPER 4</v>
      </c>
      <c r="AD4" s="156" t="str">
        <f>IF(Tabel134[[#This Row],[el/me/ gem]]="e","elektrisch",IF(Tabel134[[#This Row],[el/me/ gem]]="m","mechanisch","gemengd elek./mech."))</f>
        <v>elektrisch</v>
      </c>
      <c r="AE4" s="156" t="s">
        <v>680</v>
      </c>
    </row>
    <row r="5" spans="1:47" ht="20.25" x14ac:dyDescent="0.3">
      <c r="A5" s="477"/>
      <c r="B5" s="462" t="s">
        <v>164</v>
      </c>
      <c r="W5" s="147" t="s">
        <v>175</v>
      </c>
      <c r="X5" s="481">
        <v>5</v>
      </c>
      <c r="Y5" s="481" t="s">
        <v>154</v>
      </c>
      <c r="Z5" s="481" t="s">
        <v>156</v>
      </c>
      <c r="AA5" s="481">
        <v>3</v>
      </c>
      <c r="AC5" s="156" t="str">
        <f>CONCATENATE("LOPER ",Tabel134[[#This Row],[Loper nr.]])</f>
        <v>LOPER 5</v>
      </c>
      <c r="AD5" s="156" t="str">
        <f>IF(Tabel134[[#This Row],[el/me/ gem]]="e","elektrisch",IF(Tabel134[[#This Row],[el/me/ gem]]="m","mechanisch","gemengd elek./mech."))</f>
        <v>elektrisch</v>
      </c>
      <c r="AE5" s="156" t="str">
        <f>IF(Tabel134[[#This Row],[groot/klein wapen]]="k","klein wapen","groot wapen")</f>
        <v>groot wapen</v>
      </c>
    </row>
    <row r="6" spans="1:47" ht="20.25" x14ac:dyDescent="0.3">
      <c r="B6" s="462" t="s">
        <v>171</v>
      </c>
      <c r="W6" s="147" t="s">
        <v>175</v>
      </c>
      <c r="X6" s="481"/>
      <c r="Y6" s="481"/>
      <c r="Z6" s="481"/>
      <c r="AA6" s="481"/>
      <c r="AC6" s="156" t="str">
        <f>CONCATENATE("LOPER ",Tabel134[[#This Row],[Loper nr.]])</f>
        <v xml:space="preserve">LOPER </v>
      </c>
      <c r="AD6" s="156" t="str">
        <f>IF(Tabel134[[#This Row],[el/me/ gem]]="e","elektrisch",IF(Tabel134[[#This Row],[el/me/ gem]]="m","mechanisch","gemengd elek./mech."))</f>
        <v>gemengd elek./mech.</v>
      </c>
      <c r="AE6" s="156" t="str">
        <f>IF(Tabel134[[#This Row],[groot/klein wapen]]="k","klein wapen","groot wapen")</f>
        <v>groot wapen</v>
      </c>
    </row>
    <row r="7" spans="1:47" ht="20.25" x14ac:dyDescent="0.3">
      <c r="A7" s="477" t="s">
        <v>166</v>
      </c>
      <c r="B7" s="477"/>
      <c r="W7" s="147" t="s">
        <v>175</v>
      </c>
      <c r="X7" s="481"/>
      <c r="Y7" s="481"/>
      <c r="Z7" s="481"/>
      <c r="AA7" s="481"/>
      <c r="AC7" s="156" t="str">
        <f>CONCATENATE("LOPER ",Tabel134[[#This Row],[Loper nr.]])</f>
        <v xml:space="preserve">LOPER </v>
      </c>
      <c r="AD7" s="156" t="str">
        <f>IF(Tabel134[[#This Row],[el/me/ gem]]="e","elektrisch",IF(Tabel134[[#This Row],[el/me/ gem]]="m","mechanisch","gemengd elek./mech."))</f>
        <v>gemengd elek./mech.</v>
      </c>
      <c r="AE7" s="156" t="str">
        <f>IF(Tabel134[[#This Row],[groot/klein wapen]]="k","klein wapen","groot wapen")</f>
        <v>groot wapen</v>
      </c>
    </row>
    <row r="8" spans="1:47" ht="20.25" x14ac:dyDescent="0.3">
      <c r="A8" s="477" t="s">
        <v>167</v>
      </c>
      <c r="B8" s="477"/>
      <c r="W8" s="147" t="s">
        <v>175</v>
      </c>
      <c r="X8" s="481"/>
      <c r="Y8" s="481"/>
      <c r="Z8" s="481"/>
      <c r="AA8" s="481"/>
      <c r="AC8" s="156" t="str">
        <f>CONCATENATE("LOPER ",Tabel134[[#This Row],[Loper nr.]])</f>
        <v xml:space="preserve">LOPER </v>
      </c>
      <c r="AD8" s="156" t="str">
        <f>IF(Tabel134[[#This Row],[el/me/ gem]]="e","elektrisch",IF(Tabel134[[#This Row],[el/me/ gem]]="m","mechanisch","gemengd elek./mech."))</f>
        <v>gemengd elek./mech.</v>
      </c>
      <c r="AE8" s="156" t="str">
        <f>IF(Tabel134[[#This Row],[groot/klein wapen]]="k","klein wapen","groot wapen")</f>
        <v>groot wapen</v>
      </c>
    </row>
    <row r="9" spans="1:47" ht="20.25" x14ac:dyDescent="0.3">
      <c r="A9" s="477" t="s">
        <v>169</v>
      </c>
      <c r="B9" s="477"/>
      <c r="W9" s="147" t="s">
        <v>175</v>
      </c>
      <c r="X9" s="481"/>
      <c r="Y9" s="481"/>
      <c r="Z9" s="481"/>
      <c r="AA9" s="481"/>
      <c r="AC9" s="156" t="str">
        <f>CONCATENATE("LOPER ",Tabel134[[#This Row],[Loper nr.]])</f>
        <v xml:space="preserve">LOPER </v>
      </c>
      <c r="AD9" s="156" t="str">
        <f>IF(Tabel134[[#This Row],[el/me/ gem]]="e","elektrisch",IF(Tabel134[[#This Row],[el/me/ gem]]="m","mechanisch","gemengd elek./mech."))</f>
        <v>gemengd elek./mech.</v>
      </c>
      <c r="AE9" s="156" t="str">
        <f>IF(Tabel134[[#This Row],[groot/klein wapen]]="k","klein wapen","groot wapen")</f>
        <v>groot wapen</v>
      </c>
    </row>
    <row r="10" spans="1:47" ht="24.6" customHeight="1" x14ac:dyDescent="0.45">
      <c r="A10" s="461"/>
      <c r="B10" s="460"/>
      <c r="X10" s="459"/>
      <c r="Y10" s="459"/>
      <c r="Z10" s="459"/>
      <c r="AA10" s="459"/>
      <c r="AB10" s="459"/>
      <c r="AC10" s="459"/>
      <c r="AD10" s="459"/>
      <c r="AE10" s="459"/>
    </row>
    <row r="11" spans="1:47" ht="13.5" thickBot="1" x14ac:dyDescent="0.25"/>
    <row r="12" spans="1:47" ht="107.25" customHeight="1" thickBot="1" x14ac:dyDescent="0.45">
      <c r="A12" s="516" t="str">
        <f>CONCATENATE("DEGEN        ",AE2)</f>
        <v>DEGEN        klein wapen</v>
      </c>
      <c r="B12" s="517"/>
      <c r="C12" s="518" t="str">
        <f>CONCATENATE(AC2,"                     ", AD2)</f>
        <v>LOPER 2                     elektrisch</v>
      </c>
      <c r="D12" s="519"/>
      <c r="E12" s="520"/>
      <c r="F12" s="520"/>
      <c r="G12" s="520"/>
      <c r="H12" s="520"/>
      <c r="I12" s="520"/>
      <c r="J12" s="520"/>
      <c r="K12" s="521"/>
      <c r="L12" s="522">
        <v>3</v>
      </c>
      <c r="M12" s="523"/>
      <c r="N12" s="478" t="s">
        <v>69</v>
      </c>
      <c r="O12" s="524" t="s">
        <v>151</v>
      </c>
      <c r="P12" s="525"/>
      <c r="Q12" s="524" t="s">
        <v>150</v>
      </c>
      <c r="R12" s="525"/>
      <c r="S12" s="524" t="s">
        <v>73</v>
      </c>
      <c r="T12" s="525"/>
      <c r="U12" s="532" t="s">
        <v>7</v>
      </c>
      <c r="V12" s="533"/>
      <c r="W12" s="146" t="s">
        <v>141</v>
      </c>
      <c r="X12" s="536"/>
      <c r="Y12" s="536"/>
      <c r="Z12" s="536"/>
      <c r="AA12" s="536"/>
      <c r="AB12" s="536"/>
      <c r="AC12" s="536"/>
      <c r="AD12" s="536"/>
      <c r="AE12" s="536"/>
      <c r="AF12" s="536"/>
      <c r="AG12" s="536"/>
      <c r="AH12" s="536"/>
      <c r="AI12" s="536"/>
      <c r="AJ12" s="536"/>
      <c r="AK12" s="536"/>
      <c r="AL12" s="536"/>
      <c r="AM12" s="536"/>
      <c r="AN12" s="536"/>
    </row>
    <row r="13" spans="1:47" ht="16.5" thickBot="1" x14ac:dyDescent="0.3">
      <c r="A13" s="458" t="s">
        <v>100</v>
      </c>
      <c r="B13" s="457"/>
      <c r="C13" s="419">
        <v>1</v>
      </c>
      <c r="D13" s="418">
        <v>2</v>
      </c>
      <c r="E13" s="418">
        <v>3</v>
      </c>
      <c r="F13" s="418">
        <v>4</v>
      </c>
      <c r="G13" s="418">
        <v>5</v>
      </c>
      <c r="H13" s="418">
        <v>6</v>
      </c>
      <c r="I13" s="418">
        <v>7</v>
      </c>
      <c r="J13" s="418">
        <v>8</v>
      </c>
      <c r="K13" s="418">
        <v>9</v>
      </c>
      <c r="L13" s="417">
        <v>10</v>
      </c>
      <c r="M13" s="417">
        <v>11</v>
      </c>
      <c r="N13" s="414">
        <v>12</v>
      </c>
      <c r="O13" s="416" t="s">
        <v>99</v>
      </c>
      <c r="P13" s="415" t="s">
        <v>101</v>
      </c>
      <c r="Q13" s="413" t="s">
        <v>99</v>
      </c>
      <c r="R13" s="414" t="s">
        <v>101</v>
      </c>
      <c r="S13" s="413" t="s">
        <v>99</v>
      </c>
      <c r="T13" s="412" t="s">
        <v>101</v>
      </c>
      <c r="U13" s="534"/>
      <c r="V13" s="535"/>
      <c r="X13" s="429"/>
      <c r="Y13" s="424"/>
      <c r="Z13" s="424"/>
      <c r="AA13" s="424"/>
      <c r="AB13" s="424"/>
      <c r="AC13" s="424"/>
      <c r="AD13" s="424"/>
      <c r="AE13" s="424"/>
      <c r="AF13" s="424"/>
      <c r="AG13" s="424"/>
      <c r="AH13" s="424"/>
      <c r="AI13" s="424"/>
      <c r="AJ13" s="424"/>
      <c r="AK13" s="424"/>
      <c r="AL13" s="424"/>
      <c r="AM13" s="424"/>
      <c r="AN13" s="424"/>
    </row>
    <row r="14" spans="1:47" ht="16.5" thickBot="1" x14ac:dyDescent="0.3">
      <c r="A14" s="488" t="s">
        <v>675</v>
      </c>
      <c r="B14" s="450">
        <v>1</v>
      </c>
      <c r="C14" s="411"/>
      <c r="D14" s="410"/>
      <c r="E14" s="410"/>
      <c r="F14" s="410"/>
      <c r="G14" s="410"/>
      <c r="H14" s="410"/>
      <c r="I14" s="410"/>
      <c r="J14" s="409"/>
      <c r="K14" s="409"/>
      <c r="L14" s="409"/>
      <c r="M14" s="409"/>
      <c r="N14" s="407"/>
      <c r="O14" s="392"/>
      <c r="P14" s="393"/>
      <c r="Q14" s="392"/>
      <c r="R14" s="393"/>
      <c r="S14" s="392"/>
      <c r="T14" s="391"/>
      <c r="U14" s="508"/>
      <c r="V14" s="509"/>
      <c r="X14" s="429"/>
      <c r="Y14" s="424"/>
      <c r="Z14" s="424"/>
      <c r="AA14" s="424"/>
      <c r="AB14" s="424"/>
      <c r="AC14" s="424"/>
      <c r="AD14" s="424"/>
      <c r="AE14" s="424"/>
      <c r="AF14" s="379" t="s">
        <v>88</v>
      </c>
      <c r="AG14" s="379"/>
      <c r="AH14" s="428"/>
      <c r="AI14" s="379"/>
      <c r="AJ14" s="379"/>
      <c r="AK14" s="379"/>
      <c r="AL14" s="375"/>
      <c r="AM14" s="375"/>
      <c r="AN14" s="375"/>
      <c r="AU14" s="156">
        <v>1</v>
      </c>
    </row>
    <row r="15" spans="1:47" ht="16.5" thickBot="1" x14ac:dyDescent="0.3">
      <c r="A15" s="323" t="s">
        <v>491</v>
      </c>
      <c r="B15" s="452">
        <v>2</v>
      </c>
      <c r="C15" s="406"/>
      <c r="D15" s="404"/>
      <c r="E15" s="405"/>
      <c r="F15" s="405"/>
      <c r="G15" s="405"/>
      <c r="H15" s="405"/>
      <c r="I15" s="405"/>
      <c r="J15" s="408"/>
      <c r="K15" s="408"/>
      <c r="L15" s="408"/>
      <c r="M15" s="408"/>
      <c r="N15" s="407"/>
      <c r="O15" s="392"/>
      <c r="P15" s="393"/>
      <c r="Q15" s="392"/>
      <c r="R15" s="393"/>
      <c r="S15" s="392"/>
      <c r="T15" s="391"/>
      <c r="U15" s="508"/>
      <c r="V15" s="509"/>
      <c r="X15" s="431" t="s">
        <v>47</v>
      </c>
      <c r="Y15" s="456" t="s">
        <v>130</v>
      </c>
      <c r="Z15" s="455" t="s">
        <v>126</v>
      </c>
      <c r="AA15" s="455" t="s">
        <v>65</v>
      </c>
      <c r="AB15" s="455" t="s">
        <v>125</v>
      </c>
      <c r="AC15" s="455" t="s">
        <v>137</v>
      </c>
      <c r="AD15" s="454" t="s">
        <v>76</v>
      </c>
      <c r="AE15" s="378"/>
      <c r="AF15" s="378"/>
      <c r="AG15" s="378"/>
      <c r="AH15" s="378"/>
      <c r="AI15" s="378"/>
      <c r="AJ15" s="378"/>
      <c r="AK15" s="378"/>
      <c r="AL15" s="377"/>
      <c r="AM15" s="376"/>
      <c r="AN15" s="375"/>
      <c r="AU15" s="156">
        <v>2</v>
      </c>
    </row>
    <row r="16" spans="1:47" ht="16.5" thickBot="1" x14ac:dyDescent="0.3">
      <c r="A16" s="311" t="s">
        <v>664</v>
      </c>
      <c r="B16" s="450">
        <v>3</v>
      </c>
      <c r="C16" s="406"/>
      <c r="D16" s="405"/>
      <c r="E16" s="404"/>
      <c r="F16" s="405"/>
      <c r="G16" s="405"/>
      <c r="H16" s="405"/>
      <c r="I16" s="405"/>
      <c r="J16" s="408"/>
      <c r="K16" s="408"/>
      <c r="L16" s="408"/>
      <c r="M16" s="408"/>
      <c r="N16" s="407"/>
      <c r="O16" s="392"/>
      <c r="P16" s="393"/>
      <c r="Q16" s="392"/>
      <c r="R16" s="393"/>
      <c r="S16" s="392"/>
      <c r="T16" s="391"/>
      <c r="U16" s="508"/>
      <c r="V16" s="509"/>
      <c r="X16" s="427" t="s">
        <v>54</v>
      </c>
      <c r="Y16" s="425"/>
      <c r="Z16" s="378"/>
      <c r="AA16" s="378"/>
      <c r="AB16" s="378"/>
      <c r="AC16" s="378"/>
      <c r="AD16" s="378"/>
      <c r="AE16" s="378"/>
      <c r="AF16" s="378"/>
      <c r="AG16" s="378"/>
      <c r="AH16" s="378"/>
      <c r="AI16" s="378"/>
      <c r="AJ16" s="378"/>
      <c r="AK16" s="378"/>
      <c r="AL16" s="377"/>
      <c r="AM16" s="376"/>
      <c r="AN16" s="375"/>
      <c r="AU16" s="156">
        <v>3</v>
      </c>
    </row>
    <row r="17" spans="1:47" ht="15.75" x14ac:dyDescent="0.25">
      <c r="A17" s="311" t="s">
        <v>676</v>
      </c>
      <c r="B17" s="452">
        <v>4</v>
      </c>
      <c r="C17" s="406"/>
      <c r="D17" s="405"/>
      <c r="E17" s="405"/>
      <c r="F17" s="404"/>
      <c r="G17" s="405"/>
      <c r="H17" s="405"/>
      <c r="I17" s="405"/>
      <c r="J17" s="408"/>
      <c r="K17" s="408"/>
      <c r="L17" s="408"/>
      <c r="M17" s="408"/>
      <c r="N17" s="407"/>
      <c r="O17" s="392"/>
      <c r="P17" s="393"/>
      <c r="Q17" s="392"/>
      <c r="R17" s="393"/>
      <c r="S17" s="392"/>
      <c r="T17" s="391"/>
      <c r="U17" s="508"/>
      <c r="V17" s="509"/>
      <c r="X17" s="445" t="s">
        <v>10</v>
      </c>
      <c r="Y17" s="444" t="s">
        <v>76</v>
      </c>
      <c r="Z17" s="444" t="s">
        <v>137</v>
      </c>
      <c r="AA17" s="444" t="s">
        <v>25</v>
      </c>
      <c r="AB17" s="444" t="s">
        <v>126</v>
      </c>
      <c r="AC17" s="444" t="s">
        <v>74</v>
      </c>
      <c r="AD17" s="444" t="s">
        <v>65</v>
      </c>
      <c r="AE17" s="444" t="s">
        <v>28</v>
      </c>
      <c r="AF17" s="444" t="s">
        <v>68</v>
      </c>
      <c r="AG17" s="444" t="s">
        <v>127</v>
      </c>
      <c r="AH17" s="444" t="s">
        <v>3</v>
      </c>
      <c r="AI17" s="421"/>
      <c r="AJ17" s="377"/>
      <c r="AK17" s="377"/>
      <c r="AL17" s="377"/>
      <c r="AM17" s="376"/>
      <c r="AN17" s="375"/>
      <c r="AU17" s="156">
        <v>4</v>
      </c>
    </row>
    <row r="18" spans="1:47" ht="15.75" x14ac:dyDescent="0.25">
      <c r="A18" s="311"/>
      <c r="B18" s="450">
        <v>5</v>
      </c>
      <c r="C18" s="406"/>
      <c r="D18" s="405"/>
      <c r="E18" s="405"/>
      <c r="F18" s="405"/>
      <c r="G18" s="404"/>
      <c r="H18" s="405"/>
      <c r="I18" s="405"/>
      <c r="J18" s="408"/>
      <c r="K18" s="408"/>
      <c r="L18" s="408"/>
      <c r="M18" s="408"/>
      <c r="N18" s="407"/>
      <c r="O18" s="392"/>
      <c r="P18" s="393"/>
      <c r="Q18" s="392"/>
      <c r="R18" s="393"/>
      <c r="S18" s="392"/>
      <c r="T18" s="391"/>
      <c r="U18" s="508"/>
      <c r="V18" s="509"/>
      <c r="X18" s="377" t="s">
        <v>39</v>
      </c>
      <c r="Y18" s="377"/>
      <c r="Z18" s="378"/>
      <c r="AA18" s="378"/>
      <c r="AB18" s="378"/>
      <c r="AC18" s="378"/>
      <c r="AD18" s="378"/>
      <c r="AE18" s="378"/>
      <c r="AF18" s="378"/>
      <c r="AG18" s="378"/>
      <c r="AH18" s="378"/>
      <c r="AI18" s="378"/>
      <c r="AJ18" s="377"/>
      <c r="AK18" s="377"/>
      <c r="AL18" s="377"/>
      <c r="AM18" s="376"/>
      <c r="AN18" s="375"/>
    </row>
    <row r="19" spans="1:47" ht="15.75" x14ac:dyDescent="0.25">
      <c r="A19" s="453"/>
      <c r="B19" s="452">
        <v>6</v>
      </c>
      <c r="C19" s="406"/>
      <c r="D19" s="405"/>
      <c r="E19" s="405"/>
      <c r="F19" s="405"/>
      <c r="G19" s="405"/>
      <c r="H19" s="404"/>
      <c r="I19" s="405"/>
      <c r="J19" s="408"/>
      <c r="K19" s="408"/>
      <c r="L19" s="408"/>
      <c r="M19" s="408"/>
      <c r="N19" s="407"/>
      <c r="O19" s="392"/>
      <c r="P19" s="393"/>
      <c r="Q19" s="392"/>
      <c r="R19" s="393"/>
      <c r="S19" s="392"/>
      <c r="T19" s="391"/>
      <c r="U19" s="508"/>
      <c r="V19" s="509"/>
      <c r="X19" s="425"/>
      <c r="Y19" s="425"/>
      <c r="Z19" s="378"/>
      <c r="AA19" s="378"/>
      <c r="AB19" s="378"/>
      <c r="AC19" s="378"/>
      <c r="AD19" s="378"/>
      <c r="AE19" s="378"/>
      <c r="AF19" s="378"/>
      <c r="AG19" s="378"/>
      <c r="AH19" s="378"/>
      <c r="AI19" s="378"/>
      <c r="AJ19" s="377"/>
      <c r="AK19" s="377"/>
      <c r="AL19" s="377"/>
      <c r="AM19" s="376"/>
      <c r="AN19" s="375"/>
    </row>
    <row r="20" spans="1:47" ht="15.75" x14ac:dyDescent="0.25">
      <c r="A20" s="453"/>
      <c r="B20" s="450">
        <v>7</v>
      </c>
      <c r="C20" s="406"/>
      <c r="D20" s="405"/>
      <c r="E20" s="405"/>
      <c r="F20" s="405"/>
      <c r="G20" s="405"/>
      <c r="H20" s="405"/>
      <c r="I20" s="404"/>
      <c r="J20" s="403"/>
      <c r="K20" s="403"/>
      <c r="L20" s="403"/>
      <c r="M20" s="403"/>
      <c r="N20" s="394"/>
      <c r="O20" s="392"/>
      <c r="P20" s="393"/>
      <c r="Q20" s="392"/>
      <c r="R20" s="393"/>
      <c r="S20" s="392"/>
      <c r="T20" s="391"/>
      <c r="U20" s="508"/>
      <c r="V20" s="509"/>
      <c r="X20" s="438" t="s">
        <v>54</v>
      </c>
      <c r="Y20" s="430" t="s">
        <v>109</v>
      </c>
      <c r="Z20" s="430" t="s">
        <v>28</v>
      </c>
      <c r="AA20" s="430" t="s">
        <v>137</v>
      </c>
      <c r="AB20" s="430" t="s">
        <v>42</v>
      </c>
      <c r="AC20" s="430" t="s">
        <v>50</v>
      </c>
      <c r="AD20" s="430" t="s">
        <v>126</v>
      </c>
      <c r="AE20" s="430" t="s">
        <v>130</v>
      </c>
      <c r="AF20" s="430" t="s">
        <v>51</v>
      </c>
      <c r="AG20" s="430" t="s">
        <v>110</v>
      </c>
      <c r="AH20" s="430" t="s">
        <v>65</v>
      </c>
      <c r="AI20" s="430" t="s">
        <v>3</v>
      </c>
      <c r="AJ20" s="430" t="s">
        <v>61</v>
      </c>
      <c r="AK20" s="430" t="s">
        <v>76</v>
      </c>
      <c r="AL20" s="430" t="s">
        <v>62</v>
      </c>
      <c r="AM20" s="430" t="s">
        <v>63</v>
      </c>
    </row>
    <row r="21" spans="1:47" ht="15.75" x14ac:dyDescent="0.25">
      <c r="A21" s="451"/>
      <c r="B21" s="452">
        <v>8</v>
      </c>
      <c r="C21" s="399"/>
      <c r="D21" s="398"/>
      <c r="E21" s="398"/>
      <c r="F21" s="398"/>
      <c r="G21" s="398"/>
      <c r="H21" s="398"/>
      <c r="I21" s="397"/>
      <c r="J21" s="395"/>
      <c r="K21" s="396"/>
      <c r="L21" s="396"/>
      <c r="M21" s="396"/>
      <c r="N21" s="394"/>
      <c r="O21" s="392"/>
      <c r="P21" s="393"/>
      <c r="Q21" s="392"/>
      <c r="R21" s="393"/>
      <c r="S21" s="392"/>
      <c r="T21" s="391"/>
      <c r="U21" s="508"/>
      <c r="V21" s="509"/>
      <c r="X21" s="377" t="s">
        <v>52</v>
      </c>
      <c r="AF21" s="377"/>
      <c r="AG21" s="377"/>
      <c r="AH21" s="377"/>
      <c r="AI21" s="377"/>
      <c r="AJ21" s="377"/>
      <c r="AK21" s="378"/>
      <c r="AL21" s="378"/>
      <c r="AM21" s="380"/>
      <c r="AN21" s="379"/>
    </row>
    <row r="22" spans="1:47" ht="16.5" thickBot="1" x14ac:dyDescent="0.3">
      <c r="A22" s="451"/>
      <c r="B22" s="450">
        <v>9</v>
      </c>
      <c r="C22" s="399"/>
      <c r="D22" s="398"/>
      <c r="E22" s="398"/>
      <c r="F22" s="398"/>
      <c r="G22" s="398"/>
      <c r="H22" s="398"/>
      <c r="I22" s="397"/>
      <c r="J22" s="396"/>
      <c r="K22" s="395"/>
      <c r="L22" s="396"/>
      <c r="M22" s="396"/>
      <c r="N22" s="394"/>
      <c r="O22" s="392"/>
      <c r="P22" s="393"/>
      <c r="Q22" s="392"/>
      <c r="R22" s="393"/>
      <c r="S22" s="392"/>
      <c r="T22" s="391"/>
      <c r="U22" s="508"/>
      <c r="V22" s="509"/>
      <c r="X22" s="425"/>
      <c r="Y22" s="425"/>
      <c r="Z22" s="378"/>
      <c r="AA22" s="378"/>
      <c r="AB22" s="378"/>
      <c r="AC22" s="378"/>
      <c r="AD22" s="378"/>
      <c r="AE22" s="378"/>
      <c r="AF22" s="378"/>
      <c r="AG22" s="377"/>
      <c r="AH22" s="377"/>
      <c r="AI22" s="377"/>
      <c r="AJ22" s="377"/>
      <c r="AK22" s="377"/>
      <c r="AL22" s="378"/>
      <c r="AM22" s="380"/>
      <c r="AN22" s="379"/>
    </row>
    <row r="23" spans="1:47" ht="16.5" thickBot="1" x14ac:dyDescent="0.3">
      <c r="A23" s="451"/>
      <c r="B23" s="452">
        <v>10</v>
      </c>
      <c r="C23" s="399"/>
      <c r="D23" s="398"/>
      <c r="E23" s="398"/>
      <c r="F23" s="398"/>
      <c r="G23" s="398"/>
      <c r="H23" s="398"/>
      <c r="I23" s="397"/>
      <c r="J23" s="396"/>
      <c r="K23" s="396"/>
      <c r="L23" s="395"/>
      <c r="M23" s="396"/>
      <c r="N23" s="394"/>
      <c r="O23" s="392"/>
      <c r="P23" s="393"/>
      <c r="Q23" s="392"/>
      <c r="R23" s="393"/>
      <c r="S23" s="392"/>
      <c r="T23" s="391"/>
      <c r="U23" s="508"/>
      <c r="V23" s="509"/>
      <c r="X23" s="431" t="s">
        <v>64</v>
      </c>
      <c r="Y23" s="430" t="s">
        <v>130</v>
      </c>
      <c r="Z23" s="430" t="s">
        <v>28</v>
      </c>
      <c r="AA23" s="430" t="s">
        <v>62</v>
      </c>
      <c r="AB23" s="430" t="s">
        <v>98</v>
      </c>
      <c r="AC23" s="430" t="s">
        <v>74</v>
      </c>
      <c r="AD23" s="430" t="s">
        <v>126</v>
      </c>
      <c r="AE23" s="430" t="s">
        <v>108</v>
      </c>
      <c r="AF23" s="430" t="s">
        <v>25</v>
      </c>
      <c r="AG23" s="430" t="s">
        <v>72</v>
      </c>
      <c r="AH23" s="430" t="s">
        <v>110</v>
      </c>
      <c r="AI23" s="430" t="s">
        <v>67</v>
      </c>
      <c r="AJ23" s="430" t="s">
        <v>1</v>
      </c>
      <c r="AK23" s="430" t="s">
        <v>133</v>
      </c>
      <c r="AL23" s="430" t="s">
        <v>96</v>
      </c>
      <c r="AM23" s="430" t="s">
        <v>127</v>
      </c>
      <c r="AN23" s="430" t="s">
        <v>109</v>
      </c>
      <c r="AO23" s="430" t="s">
        <v>125</v>
      </c>
      <c r="AP23" s="430" t="s">
        <v>8</v>
      </c>
      <c r="AQ23" s="430" t="s">
        <v>48</v>
      </c>
      <c r="AR23" s="430" t="s">
        <v>76</v>
      </c>
      <c r="AS23" s="430" t="s">
        <v>140</v>
      </c>
    </row>
    <row r="24" spans="1:47" ht="15.75" x14ac:dyDescent="0.25">
      <c r="A24" s="451"/>
      <c r="B24" s="450">
        <v>11</v>
      </c>
      <c r="C24" s="399"/>
      <c r="D24" s="398"/>
      <c r="E24" s="398"/>
      <c r="F24" s="398"/>
      <c r="G24" s="398"/>
      <c r="H24" s="398"/>
      <c r="I24" s="397"/>
      <c r="J24" s="396"/>
      <c r="K24" s="396"/>
      <c r="L24" s="396"/>
      <c r="M24" s="395"/>
      <c r="N24" s="394"/>
      <c r="O24" s="392"/>
      <c r="P24" s="393"/>
      <c r="Q24" s="392"/>
      <c r="R24" s="393"/>
      <c r="S24" s="392"/>
      <c r="T24" s="391"/>
      <c r="U24" s="508"/>
      <c r="V24" s="509"/>
      <c r="X24" s="377" t="s">
        <v>71</v>
      </c>
      <c r="AI24" s="421"/>
      <c r="AJ24" s="421"/>
      <c r="AK24" s="421"/>
      <c r="AL24" s="421"/>
      <c r="AM24" s="479"/>
      <c r="AN24" s="424"/>
    </row>
    <row r="25" spans="1:47" ht="16.5" thickBot="1" x14ac:dyDescent="0.3">
      <c r="A25" s="449"/>
      <c r="B25" s="448">
        <v>12</v>
      </c>
      <c r="C25" s="388"/>
      <c r="D25" s="387"/>
      <c r="E25" s="387"/>
      <c r="F25" s="387"/>
      <c r="G25" s="387"/>
      <c r="H25" s="387"/>
      <c r="I25" s="387"/>
      <c r="J25" s="386"/>
      <c r="K25" s="386"/>
      <c r="L25" s="386"/>
      <c r="M25" s="386"/>
      <c r="N25" s="385"/>
      <c r="O25" s="383"/>
      <c r="P25" s="384"/>
      <c r="Q25" s="383"/>
      <c r="R25" s="384"/>
      <c r="S25" s="383"/>
      <c r="T25" s="382"/>
      <c r="U25" s="510"/>
      <c r="V25" s="511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77"/>
      <c r="AM25" s="423"/>
      <c r="AN25" s="422"/>
    </row>
    <row r="26" spans="1:47" ht="15.75" x14ac:dyDescent="0.25">
      <c r="A26" s="447"/>
      <c r="B26" s="435"/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3"/>
      <c r="P26" s="433"/>
      <c r="Q26" s="433"/>
      <c r="R26" s="433"/>
      <c r="S26" s="433"/>
      <c r="T26" s="433"/>
      <c r="X26" s="446" t="s">
        <v>56</v>
      </c>
      <c r="Y26" s="430" t="s">
        <v>126</v>
      </c>
      <c r="Z26" s="430" t="s">
        <v>42</v>
      </c>
      <c r="AA26" s="430" t="s">
        <v>12</v>
      </c>
      <c r="AB26" s="430" t="s">
        <v>13</v>
      </c>
      <c r="AC26" s="430" t="s">
        <v>76</v>
      </c>
      <c r="AD26" s="430" t="s">
        <v>137</v>
      </c>
      <c r="AE26" s="430" t="s">
        <v>61</v>
      </c>
      <c r="AF26" s="430" t="s">
        <v>20</v>
      </c>
      <c r="AG26" s="430" t="s">
        <v>68</v>
      </c>
      <c r="AH26" s="430" t="s">
        <v>90</v>
      </c>
      <c r="AI26" s="430" t="s">
        <v>79</v>
      </c>
      <c r="AJ26" s="430" t="s">
        <v>108</v>
      </c>
      <c r="AK26" s="430" t="s">
        <v>3</v>
      </c>
      <c r="AL26" s="430" t="s">
        <v>132</v>
      </c>
      <c r="AM26" s="423"/>
      <c r="AN26" s="422"/>
    </row>
    <row r="27" spans="1:47" ht="16.5" thickBot="1" x14ac:dyDescent="0.3">
      <c r="A27" s="377" t="s">
        <v>149</v>
      </c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443"/>
      <c r="X27" s="377" t="s">
        <v>44</v>
      </c>
      <c r="AM27" s="423"/>
      <c r="AN27" s="422"/>
    </row>
    <row r="28" spans="1:47" ht="16.5" thickBot="1" x14ac:dyDescent="0.3">
      <c r="A28" s="431" t="s">
        <v>47</v>
      </c>
      <c r="B28" s="456" t="s">
        <v>130</v>
      </c>
      <c r="C28" s="455" t="s">
        <v>126</v>
      </c>
      <c r="D28" s="455" t="s">
        <v>65</v>
      </c>
      <c r="E28" s="455" t="s">
        <v>125</v>
      </c>
      <c r="F28" s="455" t="s">
        <v>137</v>
      </c>
      <c r="G28" s="454" t="s">
        <v>76</v>
      </c>
      <c r="H28" s="378"/>
      <c r="I28" s="378"/>
      <c r="J28" s="378"/>
      <c r="K28" s="378"/>
      <c r="L28" s="378"/>
      <c r="M28" s="378"/>
      <c r="N28" s="378"/>
      <c r="O28" s="377"/>
      <c r="P28" s="376"/>
      <c r="Q28" s="375"/>
      <c r="W28" s="443"/>
      <c r="X28" s="377"/>
      <c r="Y28" s="430" t="s">
        <v>38</v>
      </c>
      <c r="Z28" s="430" t="s">
        <v>62</v>
      </c>
      <c r="AA28" s="430" t="s">
        <v>26</v>
      </c>
      <c r="AB28" s="430" t="s">
        <v>74</v>
      </c>
      <c r="AC28" s="430" t="s">
        <v>80</v>
      </c>
      <c r="AD28" s="430" t="s">
        <v>120</v>
      </c>
      <c r="AE28" s="430" t="s">
        <v>49</v>
      </c>
      <c r="AF28" s="430" t="s">
        <v>37</v>
      </c>
      <c r="AG28" s="430" t="s">
        <v>127</v>
      </c>
      <c r="AH28" s="430" t="s">
        <v>105</v>
      </c>
      <c r="AI28" s="430" t="s">
        <v>133</v>
      </c>
      <c r="AJ28" s="430" t="s">
        <v>135</v>
      </c>
      <c r="AK28" s="430" t="s">
        <v>96</v>
      </c>
      <c r="AL28" s="430" t="s">
        <v>65</v>
      </c>
      <c r="AM28" s="423"/>
      <c r="AN28" s="422"/>
    </row>
    <row r="29" spans="1:47" ht="16.5" thickBot="1" x14ac:dyDescent="0.3">
      <c r="A29" s="427" t="s">
        <v>54</v>
      </c>
      <c r="B29" s="425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7"/>
      <c r="P29" s="376"/>
      <c r="Q29" s="375"/>
      <c r="X29" s="377"/>
      <c r="Y29" s="377"/>
      <c r="Z29" s="377"/>
      <c r="AA29" s="377"/>
      <c r="AB29" s="377"/>
      <c r="AC29" s="377"/>
      <c r="AD29" s="377"/>
      <c r="AE29" s="377"/>
      <c r="AF29" s="377"/>
      <c r="AG29" s="377"/>
      <c r="AH29" s="377"/>
      <c r="AI29" s="377"/>
      <c r="AJ29" s="377"/>
      <c r="AK29" s="377"/>
      <c r="AL29" s="377"/>
      <c r="AM29" s="423"/>
      <c r="AN29" s="422"/>
    </row>
    <row r="30" spans="1:47" ht="13.5" thickBot="1" x14ac:dyDescent="0.25">
      <c r="A30" s="483"/>
      <c r="B30" s="482"/>
      <c r="C30" s="482"/>
      <c r="D30" s="482"/>
      <c r="E30" s="482"/>
      <c r="F30" s="482"/>
      <c r="G30" s="482"/>
      <c r="H30" s="482"/>
      <c r="I30" s="482"/>
      <c r="J30" s="482"/>
      <c r="K30" s="482"/>
      <c r="L30" s="482"/>
      <c r="M30" s="482"/>
      <c r="N30" s="482"/>
      <c r="O30" s="482"/>
      <c r="P30" s="482"/>
      <c r="Q30" s="482"/>
      <c r="R30" s="482"/>
      <c r="S30" s="482"/>
      <c r="T30" s="482"/>
      <c r="U30" s="482"/>
      <c r="V30" s="482"/>
      <c r="X30" s="431" t="s">
        <v>136</v>
      </c>
      <c r="Y30" s="430" t="s">
        <v>115</v>
      </c>
      <c r="Z30" s="430" t="s">
        <v>26</v>
      </c>
      <c r="AA30" s="430" t="s">
        <v>120</v>
      </c>
      <c r="AB30" s="430" t="s">
        <v>133</v>
      </c>
      <c r="AC30" s="430" t="s">
        <v>42</v>
      </c>
      <c r="AD30" s="430" t="s">
        <v>58</v>
      </c>
      <c r="AE30" s="430" t="s">
        <v>79</v>
      </c>
      <c r="AF30" s="430" t="s">
        <v>12</v>
      </c>
      <c r="AG30" s="430" t="s">
        <v>48</v>
      </c>
      <c r="AH30" s="430" t="s">
        <v>76</v>
      </c>
      <c r="AI30" s="430" t="s">
        <v>128</v>
      </c>
      <c r="AJ30" s="430" t="s">
        <v>94</v>
      </c>
      <c r="AK30" s="430" t="s">
        <v>38</v>
      </c>
      <c r="AL30" s="430" t="s">
        <v>80</v>
      </c>
      <c r="AM30" s="430" t="s">
        <v>29</v>
      </c>
      <c r="AN30" s="430" t="s">
        <v>30</v>
      </c>
      <c r="AO30" s="430" t="s">
        <v>86</v>
      </c>
      <c r="AP30" s="430" t="s">
        <v>93</v>
      </c>
      <c r="AQ30" s="430" t="s">
        <v>1</v>
      </c>
      <c r="AR30" s="430" t="s">
        <v>125</v>
      </c>
      <c r="AS30" s="430" t="s">
        <v>117</v>
      </c>
    </row>
    <row r="31" spans="1:47" ht="15.75" x14ac:dyDescent="0.25">
      <c r="A31" s="486"/>
      <c r="B31" s="483"/>
      <c r="C31" s="483"/>
      <c r="D31" s="483"/>
      <c r="E31" s="483"/>
      <c r="F31" s="483"/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483"/>
      <c r="T31" s="483"/>
      <c r="U31" s="483"/>
      <c r="V31" s="483"/>
      <c r="W31" s="443"/>
      <c r="X31" s="377" t="s">
        <v>139</v>
      </c>
      <c r="AM31" s="423"/>
      <c r="AN31" s="422"/>
    </row>
    <row r="32" spans="1:47" x14ac:dyDescent="0.2">
      <c r="A32" s="486"/>
      <c r="B32" s="482"/>
      <c r="C32" s="482"/>
      <c r="D32" s="482"/>
      <c r="E32" s="482"/>
      <c r="F32" s="482"/>
      <c r="G32" s="482"/>
      <c r="H32" s="482"/>
      <c r="I32" s="482"/>
      <c r="J32" s="482"/>
      <c r="K32" s="482"/>
      <c r="L32" s="482"/>
      <c r="M32" s="482"/>
      <c r="N32" s="482"/>
      <c r="O32" s="482"/>
      <c r="P32" s="482"/>
      <c r="Q32" s="482"/>
      <c r="R32" s="482"/>
      <c r="S32" s="482"/>
      <c r="T32" s="482"/>
      <c r="U32" s="482"/>
      <c r="V32" s="482"/>
      <c r="W32" s="443"/>
      <c r="X32" s="377"/>
      <c r="Y32" s="430" t="s">
        <v>78</v>
      </c>
      <c r="Z32" s="430" t="s">
        <v>98</v>
      </c>
      <c r="AA32" s="430" t="s">
        <v>72</v>
      </c>
      <c r="AB32" s="430" t="s">
        <v>90</v>
      </c>
      <c r="AC32" s="430" t="s">
        <v>118</v>
      </c>
      <c r="AD32" s="430" t="s">
        <v>20</v>
      </c>
      <c r="AE32" s="430" t="s">
        <v>68</v>
      </c>
      <c r="AF32" s="430" t="s">
        <v>51</v>
      </c>
      <c r="AG32" s="430" t="s">
        <v>110</v>
      </c>
      <c r="AH32" s="430" t="s">
        <v>55</v>
      </c>
      <c r="AI32" s="430" t="s">
        <v>131</v>
      </c>
      <c r="AJ32" s="430" t="s">
        <v>63</v>
      </c>
      <c r="AK32" s="430" t="s">
        <v>62</v>
      </c>
      <c r="AL32" s="430" t="s">
        <v>15</v>
      </c>
      <c r="AM32" s="430" t="s">
        <v>97</v>
      </c>
      <c r="AN32" s="424"/>
    </row>
    <row r="33" spans="1:45" ht="15.75" x14ac:dyDescent="0.25">
      <c r="A33" s="483"/>
      <c r="B33" s="483"/>
      <c r="C33" s="483"/>
      <c r="D33" s="483"/>
      <c r="E33" s="483"/>
      <c r="F33" s="483"/>
      <c r="G33" s="483"/>
      <c r="H33" s="483"/>
      <c r="I33" s="483"/>
      <c r="J33" s="483"/>
      <c r="K33" s="483"/>
      <c r="L33" s="483"/>
      <c r="M33" s="483"/>
      <c r="N33" s="483"/>
      <c r="O33" s="483"/>
      <c r="P33" s="483"/>
      <c r="Q33" s="483"/>
      <c r="R33" s="483"/>
      <c r="S33" s="483"/>
      <c r="T33" s="483"/>
      <c r="U33" s="483"/>
      <c r="V33" s="483"/>
      <c r="X33" s="377"/>
      <c r="AG33" s="421"/>
      <c r="AH33" s="421"/>
      <c r="AI33" s="421"/>
      <c r="AJ33" s="421"/>
      <c r="AK33" s="421"/>
      <c r="AL33" s="421"/>
      <c r="AM33" s="423"/>
      <c r="AN33" s="422"/>
    </row>
    <row r="34" spans="1:45" ht="15.75" x14ac:dyDescent="0.25">
      <c r="A34" s="483"/>
      <c r="B34" s="482"/>
      <c r="C34" s="482"/>
      <c r="D34" s="482"/>
      <c r="E34" s="483"/>
      <c r="F34" s="483"/>
      <c r="G34" s="483"/>
      <c r="H34" s="483"/>
      <c r="I34" s="483"/>
      <c r="J34" s="483"/>
      <c r="K34" s="483"/>
      <c r="L34" s="483"/>
      <c r="M34" s="483"/>
      <c r="N34" s="483"/>
      <c r="O34" s="483"/>
      <c r="P34" s="483"/>
      <c r="Q34" s="483"/>
      <c r="R34" s="483"/>
      <c r="S34" s="483"/>
      <c r="T34" s="483"/>
      <c r="U34" s="483"/>
      <c r="V34" s="483"/>
      <c r="AL34" s="421"/>
      <c r="AM34" s="423"/>
      <c r="AN34" s="422"/>
    </row>
    <row r="35" spans="1:45" ht="18" x14ac:dyDescent="0.25">
      <c r="A35" s="514" t="s">
        <v>53</v>
      </c>
      <c r="B35" s="514"/>
      <c r="C35" s="514"/>
      <c r="D35" s="514"/>
      <c r="E35" s="514"/>
      <c r="F35" s="434"/>
      <c r="G35" s="434"/>
      <c r="H35" s="434"/>
      <c r="I35" s="434"/>
      <c r="J35" s="434"/>
      <c r="K35" s="434"/>
      <c r="L35" s="434"/>
      <c r="M35" s="434"/>
      <c r="N35" s="434"/>
      <c r="O35" s="433"/>
      <c r="P35" s="433"/>
      <c r="Q35" s="433"/>
      <c r="R35" s="433"/>
      <c r="S35" s="433"/>
      <c r="T35" s="433"/>
      <c r="X35" s="381"/>
      <c r="Y35" s="377"/>
      <c r="Z35" s="377"/>
      <c r="AA35" s="377"/>
      <c r="AB35" s="377"/>
      <c r="AC35" s="377"/>
      <c r="AD35" s="377"/>
      <c r="AE35" s="377"/>
      <c r="AF35" s="377"/>
      <c r="AG35" s="377"/>
      <c r="AH35" s="377"/>
      <c r="AI35" s="377"/>
      <c r="AJ35" s="377"/>
      <c r="AK35" s="377"/>
      <c r="AL35" s="377"/>
      <c r="AM35" s="377"/>
      <c r="AN35" s="377"/>
      <c r="AO35" s="377"/>
      <c r="AP35" s="377"/>
      <c r="AQ35" s="377"/>
      <c r="AR35" s="377"/>
      <c r="AS35" s="377"/>
    </row>
    <row r="36" spans="1:45" ht="16.5" thickBot="1" x14ac:dyDescent="0.3">
      <c r="A36" s="436"/>
      <c r="B36" s="435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3"/>
      <c r="P36" s="433"/>
      <c r="Q36" s="423"/>
      <c r="R36" s="423"/>
      <c r="S36" s="423"/>
      <c r="T36" s="423"/>
      <c r="U36" s="423"/>
      <c r="V36" s="423"/>
      <c r="X36" s="377"/>
    </row>
    <row r="37" spans="1:45" ht="102" customHeight="1" thickBot="1" x14ac:dyDescent="0.45">
      <c r="A37" s="516" t="str">
        <f>CONCATENATE("DEGEN        ",AE3)</f>
        <v>DEGEN        groot wapen</v>
      </c>
      <c r="B37" s="517"/>
      <c r="C37" s="518" t="str">
        <f>CONCATENATE(AC3,"                     ", AD3)</f>
        <v>LOPER 3                     elektrisch</v>
      </c>
      <c r="D37" s="519"/>
      <c r="E37" s="520"/>
      <c r="F37" s="520"/>
      <c r="G37" s="520"/>
      <c r="H37" s="520"/>
      <c r="I37" s="520"/>
      <c r="J37" s="520"/>
      <c r="K37" s="521"/>
      <c r="L37" s="522">
        <v>3</v>
      </c>
      <c r="M37" s="523"/>
      <c r="N37" s="478" t="s">
        <v>69</v>
      </c>
      <c r="O37" s="524" t="s">
        <v>151</v>
      </c>
      <c r="P37" s="525"/>
      <c r="Q37" s="524" t="s">
        <v>150</v>
      </c>
      <c r="R37" s="525"/>
      <c r="S37" s="524" t="s">
        <v>73</v>
      </c>
      <c r="T37" s="525"/>
      <c r="U37" s="526" t="s">
        <v>95</v>
      </c>
      <c r="V37" s="527"/>
      <c r="W37" s="146" t="s">
        <v>142</v>
      </c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77"/>
      <c r="AM37" s="377"/>
      <c r="AN37" s="377"/>
      <c r="AO37" s="377"/>
      <c r="AP37" s="377"/>
      <c r="AQ37" s="377"/>
      <c r="AR37" s="377"/>
      <c r="AS37" s="377"/>
    </row>
    <row r="38" spans="1:45" ht="16.5" thickBot="1" x14ac:dyDescent="0.3">
      <c r="A38" s="416" t="s">
        <v>100</v>
      </c>
      <c r="B38" s="420"/>
      <c r="C38" s="419">
        <v>1</v>
      </c>
      <c r="D38" s="418">
        <v>2</v>
      </c>
      <c r="E38" s="418">
        <v>3</v>
      </c>
      <c r="F38" s="418">
        <v>4</v>
      </c>
      <c r="G38" s="418">
        <v>5</v>
      </c>
      <c r="H38" s="418">
        <v>6</v>
      </c>
      <c r="I38" s="418">
        <v>7</v>
      </c>
      <c r="J38" s="418">
        <v>8</v>
      </c>
      <c r="K38" s="418">
        <v>9</v>
      </c>
      <c r="L38" s="417">
        <v>10</v>
      </c>
      <c r="M38" s="417">
        <v>11</v>
      </c>
      <c r="N38" s="414">
        <v>12</v>
      </c>
      <c r="O38" s="416" t="s">
        <v>99</v>
      </c>
      <c r="P38" s="415" t="s">
        <v>101</v>
      </c>
      <c r="Q38" s="413" t="s">
        <v>99</v>
      </c>
      <c r="R38" s="414" t="s">
        <v>101</v>
      </c>
      <c r="S38" s="413" t="s">
        <v>99</v>
      </c>
      <c r="T38" s="412" t="s">
        <v>101</v>
      </c>
      <c r="U38" s="528"/>
      <c r="V38" s="529"/>
      <c r="X38" s="442" t="s">
        <v>39</v>
      </c>
      <c r="Y38" s="441" t="s">
        <v>130</v>
      </c>
      <c r="Z38" s="441" t="s">
        <v>118</v>
      </c>
      <c r="AA38" s="441" t="s">
        <v>28</v>
      </c>
      <c r="AB38" s="441" t="s">
        <v>83</v>
      </c>
      <c r="AC38" s="441" t="s">
        <v>1</v>
      </c>
      <c r="AD38" s="441" t="s">
        <v>78</v>
      </c>
      <c r="AE38" s="441" t="s">
        <v>63</v>
      </c>
      <c r="AF38" s="441" t="s">
        <v>134</v>
      </c>
      <c r="AG38" s="441" t="s">
        <v>126</v>
      </c>
      <c r="AH38" s="441" t="s">
        <v>45</v>
      </c>
      <c r="AI38" s="441" t="s">
        <v>25</v>
      </c>
      <c r="AJ38" s="441" t="s">
        <v>81</v>
      </c>
      <c r="AK38" s="441" t="s">
        <v>3</v>
      </c>
      <c r="AL38" s="441" t="s">
        <v>33</v>
      </c>
      <c r="AM38" s="441" t="s">
        <v>76</v>
      </c>
      <c r="AN38" s="441" t="s">
        <v>108</v>
      </c>
      <c r="AO38" s="441" t="s">
        <v>137</v>
      </c>
      <c r="AP38" s="441" t="s">
        <v>16</v>
      </c>
      <c r="AQ38" s="441" t="s">
        <v>17</v>
      </c>
      <c r="AR38" s="441" t="s">
        <v>109</v>
      </c>
      <c r="AS38" s="441" t="s">
        <v>15</v>
      </c>
    </row>
    <row r="39" spans="1:45" ht="15.75" x14ac:dyDescent="0.25">
      <c r="A39" s="174" t="s">
        <v>457</v>
      </c>
      <c r="B39" s="400">
        <v>1</v>
      </c>
      <c r="C39" s="411"/>
      <c r="D39" s="410"/>
      <c r="E39" s="410"/>
      <c r="F39" s="410"/>
      <c r="G39" s="410"/>
      <c r="H39" s="410"/>
      <c r="I39" s="410"/>
      <c r="J39" s="409"/>
      <c r="K39" s="409"/>
      <c r="L39" s="409"/>
      <c r="M39" s="409"/>
      <c r="N39" s="407"/>
      <c r="O39" s="392"/>
      <c r="P39" s="393"/>
      <c r="Q39" s="392"/>
      <c r="R39" s="393"/>
      <c r="S39" s="392"/>
      <c r="T39" s="391"/>
      <c r="U39" s="508"/>
      <c r="V39" s="509"/>
      <c r="X39" s="377" t="s">
        <v>32</v>
      </c>
    </row>
    <row r="40" spans="1:45" ht="15.75" x14ac:dyDescent="0.25">
      <c r="A40" s="307" t="s">
        <v>472</v>
      </c>
      <c r="B40" s="402">
        <v>2</v>
      </c>
      <c r="C40" s="406"/>
      <c r="D40" s="404"/>
      <c r="E40" s="405"/>
      <c r="F40" s="405"/>
      <c r="G40" s="405"/>
      <c r="H40" s="405"/>
      <c r="I40" s="405"/>
      <c r="J40" s="408"/>
      <c r="K40" s="408"/>
      <c r="L40" s="408"/>
      <c r="M40" s="408"/>
      <c r="N40" s="407"/>
      <c r="O40" s="392"/>
      <c r="P40" s="393"/>
      <c r="Q40" s="392"/>
      <c r="R40" s="393"/>
      <c r="S40" s="392"/>
      <c r="T40" s="391"/>
      <c r="U40" s="508"/>
      <c r="V40" s="509"/>
      <c r="X40" s="377"/>
      <c r="Y40" s="430" t="s">
        <v>84</v>
      </c>
      <c r="Z40" s="430" t="s">
        <v>24</v>
      </c>
      <c r="AA40" s="430" t="s">
        <v>48</v>
      </c>
      <c r="AB40" s="430" t="s">
        <v>2</v>
      </c>
      <c r="AC40" s="430" t="s">
        <v>132</v>
      </c>
      <c r="AD40" s="430" t="s">
        <v>55</v>
      </c>
      <c r="AE40" s="430" t="s">
        <v>51</v>
      </c>
      <c r="AF40" s="430" t="s">
        <v>12</v>
      </c>
      <c r="AG40" s="430" t="s">
        <v>121</v>
      </c>
      <c r="AH40" s="430" t="s">
        <v>37</v>
      </c>
      <c r="AI40" s="430" t="s">
        <v>86</v>
      </c>
      <c r="AJ40" s="430" t="s">
        <v>116</v>
      </c>
      <c r="AK40" s="430" t="s">
        <v>115</v>
      </c>
      <c r="AL40" s="430" t="s">
        <v>120</v>
      </c>
      <c r="AM40" s="430" t="s">
        <v>59</v>
      </c>
      <c r="AN40" s="430" t="s">
        <v>50</v>
      </c>
      <c r="AO40" s="430" t="s">
        <v>75</v>
      </c>
      <c r="AP40" s="430" t="s">
        <v>123</v>
      </c>
      <c r="AQ40" s="430" t="s">
        <v>98</v>
      </c>
      <c r="AR40" s="430" t="s">
        <v>49</v>
      </c>
      <c r="AS40" s="430" t="s">
        <v>58</v>
      </c>
    </row>
    <row r="41" spans="1:45" ht="15.75" x14ac:dyDescent="0.25">
      <c r="A41" s="307" t="s">
        <v>301</v>
      </c>
      <c r="B41" s="400">
        <v>3</v>
      </c>
      <c r="C41" s="406"/>
      <c r="D41" s="405"/>
      <c r="E41" s="404"/>
      <c r="F41" s="405"/>
      <c r="G41" s="405"/>
      <c r="H41" s="405"/>
      <c r="I41" s="405"/>
      <c r="J41" s="408"/>
      <c r="K41" s="408"/>
      <c r="L41" s="408"/>
      <c r="M41" s="408"/>
      <c r="N41" s="407"/>
      <c r="O41" s="392"/>
      <c r="P41" s="393"/>
      <c r="Q41" s="392"/>
      <c r="R41" s="393"/>
      <c r="S41" s="392"/>
      <c r="T41" s="391"/>
      <c r="U41" s="508"/>
      <c r="V41" s="509"/>
      <c r="X41" s="421"/>
      <c r="AE41" s="421"/>
      <c r="AF41" s="421"/>
      <c r="AG41" s="421"/>
      <c r="AH41" s="421"/>
      <c r="AI41" s="421"/>
      <c r="AJ41" s="421"/>
      <c r="AK41" s="421"/>
      <c r="AL41" s="421"/>
      <c r="AM41" s="479"/>
      <c r="AN41" s="424"/>
    </row>
    <row r="42" spans="1:45" ht="15.75" x14ac:dyDescent="0.25">
      <c r="A42" s="307" t="s">
        <v>461</v>
      </c>
      <c r="B42" s="402">
        <v>4</v>
      </c>
      <c r="C42" s="406"/>
      <c r="D42" s="405"/>
      <c r="E42" s="405"/>
      <c r="F42" s="404"/>
      <c r="G42" s="405"/>
      <c r="H42" s="405"/>
      <c r="I42" s="405"/>
      <c r="J42" s="408"/>
      <c r="K42" s="408"/>
      <c r="L42" s="408"/>
      <c r="M42" s="408"/>
      <c r="N42" s="407"/>
      <c r="O42" s="392"/>
      <c r="P42" s="393"/>
      <c r="Q42" s="392"/>
      <c r="R42" s="393"/>
      <c r="S42" s="392"/>
      <c r="T42" s="391"/>
      <c r="U42" s="508"/>
      <c r="V42" s="509"/>
      <c r="Y42" s="430" t="s">
        <v>62</v>
      </c>
      <c r="Z42" s="430" t="s">
        <v>67</v>
      </c>
      <c r="AA42" s="430" t="s">
        <v>43</v>
      </c>
      <c r="AM42" s="479"/>
      <c r="AN42" s="424"/>
    </row>
    <row r="43" spans="1:45" ht="15.75" x14ac:dyDescent="0.25">
      <c r="A43" s="311" t="s">
        <v>466</v>
      </c>
      <c r="B43" s="400">
        <v>5</v>
      </c>
      <c r="C43" s="406"/>
      <c r="D43" s="405"/>
      <c r="E43" s="405"/>
      <c r="F43" s="405"/>
      <c r="G43" s="404"/>
      <c r="H43" s="405"/>
      <c r="I43" s="405"/>
      <c r="J43" s="408"/>
      <c r="K43" s="408"/>
      <c r="L43" s="408"/>
      <c r="M43" s="408"/>
      <c r="N43" s="407"/>
      <c r="O43" s="392"/>
      <c r="P43" s="393"/>
      <c r="Q43" s="392"/>
      <c r="R43" s="393"/>
      <c r="S43" s="392"/>
      <c r="T43" s="391"/>
      <c r="U43" s="508"/>
      <c r="V43" s="509"/>
      <c r="AM43" s="376"/>
      <c r="AN43" s="375"/>
    </row>
    <row r="44" spans="1:45" ht="15.75" x14ac:dyDescent="0.25">
      <c r="A44" s="307"/>
      <c r="B44" s="402">
        <v>6</v>
      </c>
      <c r="C44" s="406"/>
      <c r="D44" s="405"/>
      <c r="E44" s="405"/>
      <c r="F44" s="405"/>
      <c r="G44" s="405"/>
      <c r="H44" s="404"/>
      <c r="I44" s="405"/>
      <c r="J44" s="408"/>
      <c r="K44" s="408"/>
      <c r="L44" s="408"/>
      <c r="M44" s="408"/>
      <c r="N44" s="407"/>
      <c r="O44" s="392"/>
      <c r="P44" s="393"/>
      <c r="Q44" s="392"/>
      <c r="R44" s="393"/>
      <c r="S44" s="392"/>
      <c r="T44" s="391"/>
      <c r="U44" s="508"/>
      <c r="V44" s="509"/>
      <c r="AM44" s="376"/>
      <c r="AN44" s="375"/>
    </row>
    <row r="45" spans="1:45" ht="15.75" x14ac:dyDescent="0.25">
      <c r="A45" s="401"/>
      <c r="B45" s="400">
        <v>7</v>
      </c>
      <c r="C45" s="406"/>
      <c r="D45" s="405"/>
      <c r="E45" s="405"/>
      <c r="F45" s="405"/>
      <c r="G45" s="405"/>
      <c r="H45" s="405"/>
      <c r="I45" s="404"/>
      <c r="J45" s="403"/>
      <c r="K45" s="403"/>
      <c r="L45" s="403"/>
      <c r="M45" s="403"/>
      <c r="N45" s="394"/>
      <c r="O45" s="392"/>
      <c r="P45" s="393"/>
      <c r="Q45" s="392"/>
      <c r="R45" s="393"/>
      <c r="S45" s="392"/>
      <c r="T45" s="391"/>
      <c r="U45" s="508"/>
      <c r="V45" s="509"/>
      <c r="X45" s="440">
        <v>11</v>
      </c>
      <c r="Y45" s="430" t="s">
        <v>40</v>
      </c>
      <c r="Z45" s="430" t="s">
        <v>87</v>
      </c>
      <c r="AA45" s="430" t="s">
        <v>24</v>
      </c>
      <c r="AB45" s="430" t="s">
        <v>86</v>
      </c>
      <c r="AC45" s="430" t="s">
        <v>108</v>
      </c>
      <c r="AD45" s="430" t="s">
        <v>85</v>
      </c>
      <c r="AE45" s="430" t="s">
        <v>58</v>
      </c>
      <c r="AF45" s="430" t="s">
        <v>84</v>
      </c>
      <c r="AG45" s="430" t="s">
        <v>140</v>
      </c>
      <c r="AH45" s="430" t="s">
        <v>61</v>
      </c>
      <c r="AI45" s="430" t="s">
        <v>43</v>
      </c>
      <c r="AJ45" s="430" t="s">
        <v>124</v>
      </c>
      <c r="AK45" s="430" t="s">
        <v>15</v>
      </c>
      <c r="AL45" s="430" t="s">
        <v>62</v>
      </c>
      <c r="AM45" s="430" t="s">
        <v>63</v>
      </c>
      <c r="AN45" s="430" t="s">
        <v>115</v>
      </c>
      <c r="AO45" s="430" t="s">
        <v>33</v>
      </c>
      <c r="AP45" s="430" t="s">
        <v>21</v>
      </c>
      <c r="AQ45" s="430" t="s">
        <v>28</v>
      </c>
      <c r="AR45" s="430" t="s">
        <v>137</v>
      </c>
      <c r="AS45" s="430" t="s">
        <v>131</v>
      </c>
    </row>
    <row r="46" spans="1:45" ht="15.75" x14ac:dyDescent="0.25">
      <c r="A46" s="401"/>
      <c r="B46" s="402">
        <v>8</v>
      </c>
      <c r="C46" s="399"/>
      <c r="D46" s="398"/>
      <c r="E46" s="398"/>
      <c r="F46" s="398"/>
      <c r="G46" s="398"/>
      <c r="H46" s="398"/>
      <c r="I46" s="397"/>
      <c r="J46" s="395"/>
      <c r="K46" s="396"/>
      <c r="L46" s="396"/>
      <c r="M46" s="396"/>
      <c r="N46" s="394"/>
      <c r="O46" s="392"/>
      <c r="P46" s="393"/>
      <c r="Q46" s="392"/>
      <c r="R46" s="393"/>
      <c r="S46" s="392"/>
      <c r="T46" s="391"/>
      <c r="U46" s="508"/>
      <c r="V46" s="509"/>
      <c r="X46" s="421">
        <v>55</v>
      </c>
      <c r="AM46" s="479"/>
      <c r="AN46" s="424"/>
    </row>
    <row r="47" spans="1:45" ht="15.75" x14ac:dyDescent="0.25">
      <c r="A47" s="401"/>
      <c r="B47" s="400">
        <v>9</v>
      </c>
      <c r="C47" s="399"/>
      <c r="D47" s="398"/>
      <c r="E47" s="398"/>
      <c r="F47" s="398"/>
      <c r="G47" s="398"/>
      <c r="H47" s="398"/>
      <c r="I47" s="397"/>
      <c r="J47" s="396"/>
      <c r="K47" s="395"/>
      <c r="L47" s="396"/>
      <c r="M47" s="396"/>
      <c r="N47" s="394"/>
      <c r="O47" s="392"/>
      <c r="P47" s="393"/>
      <c r="Q47" s="392"/>
      <c r="R47" s="393"/>
      <c r="S47" s="392"/>
      <c r="T47" s="391"/>
      <c r="U47" s="508"/>
      <c r="V47" s="509"/>
      <c r="Y47" s="430" t="s">
        <v>55</v>
      </c>
      <c r="Z47" s="430" t="s">
        <v>81</v>
      </c>
      <c r="AA47" s="430" t="s">
        <v>22</v>
      </c>
      <c r="AB47" s="430" t="s">
        <v>126</v>
      </c>
      <c r="AC47" s="430" t="s">
        <v>105</v>
      </c>
      <c r="AD47" s="430" t="s">
        <v>78</v>
      </c>
      <c r="AE47" s="430" t="s">
        <v>75</v>
      </c>
      <c r="AF47" s="430" t="s">
        <v>129</v>
      </c>
      <c r="AG47" s="430" t="s">
        <v>14</v>
      </c>
      <c r="AH47" s="430" t="s">
        <v>109</v>
      </c>
      <c r="AI47" s="430" t="s">
        <v>38</v>
      </c>
      <c r="AJ47" s="430" t="s">
        <v>94</v>
      </c>
      <c r="AK47" s="430" t="s">
        <v>128</v>
      </c>
      <c r="AL47" s="430" t="s">
        <v>2</v>
      </c>
      <c r="AM47" s="430" t="s">
        <v>42</v>
      </c>
      <c r="AN47" s="430" t="s">
        <v>50</v>
      </c>
      <c r="AO47" s="430" t="s">
        <v>8</v>
      </c>
      <c r="AP47" s="430" t="s">
        <v>59</v>
      </c>
      <c r="AQ47" s="430" t="s">
        <v>104</v>
      </c>
      <c r="AR47" s="430" t="s">
        <v>130</v>
      </c>
      <c r="AS47" s="430" t="s">
        <v>51</v>
      </c>
    </row>
    <row r="48" spans="1:45" ht="15.75" x14ac:dyDescent="0.25">
      <c r="A48" s="401"/>
      <c r="B48" s="402">
        <v>10</v>
      </c>
      <c r="C48" s="399"/>
      <c r="D48" s="398"/>
      <c r="E48" s="398"/>
      <c r="F48" s="398"/>
      <c r="G48" s="398"/>
      <c r="H48" s="398"/>
      <c r="I48" s="397"/>
      <c r="J48" s="396"/>
      <c r="K48" s="396"/>
      <c r="L48" s="395"/>
      <c r="M48" s="396"/>
      <c r="N48" s="394"/>
      <c r="O48" s="392"/>
      <c r="P48" s="393"/>
      <c r="Q48" s="392"/>
      <c r="R48" s="393"/>
      <c r="S48" s="392"/>
      <c r="T48" s="391"/>
      <c r="U48" s="508"/>
      <c r="V48" s="509"/>
    </row>
    <row r="49" spans="1:45" ht="15.75" x14ac:dyDescent="0.25">
      <c r="A49" s="401"/>
      <c r="B49" s="400">
        <v>11</v>
      </c>
      <c r="C49" s="399"/>
      <c r="D49" s="398"/>
      <c r="E49" s="398"/>
      <c r="F49" s="398"/>
      <c r="G49" s="398"/>
      <c r="H49" s="398"/>
      <c r="I49" s="397"/>
      <c r="J49" s="396"/>
      <c r="K49" s="396"/>
      <c r="L49" s="396"/>
      <c r="M49" s="395"/>
      <c r="N49" s="394"/>
      <c r="O49" s="392"/>
      <c r="P49" s="393"/>
      <c r="Q49" s="392"/>
      <c r="R49" s="393"/>
      <c r="S49" s="392"/>
      <c r="T49" s="391"/>
      <c r="U49" s="508"/>
      <c r="V49" s="509"/>
      <c r="Y49" s="439" t="s">
        <v>110</v>
      </c>
      <c r="Z49" s="439" t="s">
        <v>36</v>
      </c>
      <c r="AA49" s="439" t="s">
        <v>134</v>
      </c>
      <c r="AB49" s="439" t="s">
        <v>65</v>
      </c>
      <c r="AC49" s="439" t="s">
        <v>3</v>
      </c>
      <c r="AD49" s="439" t="s">
        <v>19</v>
      </c>
      <c r="AE49" s="439" t="s">
        <v>83</v>
      </c>
      <c r="AF49" s="439" t="s">
        <v>16</v>
      </c>
      <c r="AG49" s="439" t="s">
        <v>76</v>
      </c>
      <c r="AH49" s="439" t="s">
        <v>23</v>
      </c>
      <c r="AI49" s="439" t="s">
        <v>17</v>
      </c>
      <c r="AJ49" s="439" t="s">
        <v>118</v>
      </c>
      <c r="AK49" s="439" t="s">
        <v>45</v>
      </c>
    </row>
    <row r="50" spans="1:45" ht="16.5" thickBot="1" x14ac:dyDescent="0.3">
      <c r="A50" s="390"/>
      <c r="B50" s="389">
        <v>12</v>
      </c>
      <c r="C50" s="388"/>
      <c r="D50" s="387"/>
      <c r="E50" s="387"/>
      <c r="F50" s="387"/>
      <c r="G50" s="387"/>
      <c r="H50" s="387"/>
      <c r="I50" s="387"/>
      <c r="J50" s="386"/>
      <c r="K50" s="386"/>
      <c r="L50" s="386"/>
      <c r="M50" s="386"/>
      <c r="N50" s="385"/>
      <c r="O50" s="383"/>
      <c r="P50" s="384"/>
      <c r="Q50" s="383"/>
      <c r="R50" s="384"/>
      <c r="S50" s="383"/>
      <c r="T50" s="382"/>
      <c r="U50" s="510"/>
      <c r="V50" s="511"/>
      <c r="X50" s="426"/>
      <c r="Y50" s="377"/>
      <c r="Z50" s="377"/>
      <c r="AA50" s="377"/>
      <c r="AB50" s="377"/>
      <c r="AC50" s="377"/>
      <c r="AD50" s="377"/>
      <c r="AE50" s="377"/>
      <c r="AF50" s="377"/>
      <c r="AG50" s="377"/>
      <c r="AH50" s="377"/>
      <c r="AI50" s="377"/>
      <c r="AJ50" s="377"/>
      <c r="AK50" s="377"/>
      <c r="AL50" s="377"/>
      <c r="AM50" s="377"/>
      <c r="AN50" s="377"/>
      <c r="AO50" s="377"/>
      <c r="AP50" s="377"/>
      <c r="AQ50" s="377"/>
      <c r="AR50" s="377"/>
      <c r="AS50" s="377"/>
    </row>
    <row r="51" spans="1:45" ht="16.5" thickBot="1" x14ac:dyDescent="0.3">
      <c r="A51" s="436"/>
      <c r="B51" s="435"/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N51" s="434"/>
      <c r="O51" s="433"/>
      <c r="P51" s="433"/>
      <c r="Q51" s="423"/>
      <c r="R51" s="423"/>
      <c r="S51" s="423"/>
      <c r="T51" s="423"/>
      <c r="U51" s="423"/>
      <c r="V51" s="423"/>
      <c r="X51" s="431" t="s">
        <v>46</v>
      </c>
      <c r="Y51" s="430" t="s">
        <v>57</v>
      </c>
      <c r="Z51" s="430" t="s">
        <v>40</v>
      </c>
      <c r="AA51" s="430" t="s">
        <v>87</v>
      </c>
      <c r="AB51" s="430" t="s">
        <v>24</v>
      </c>
      <c r="AC51" s="430" t="s">
        <v>86</v>
      </c>
      <c r="AD51" s="430" t="s">
        <v>108</v>
      </c>
      <c r="AE51" s="430" t="s">
        <v>85</v>
      </c>
      <c r="AF51" s="430" t="s">
        <v>70</v>
      </c>
      <c r="AG51" s="430" t="s">
        <v>58</v>
      </c>
      <c r="AH51" s="430" t="s">
        <v>84</v>
      </c>
      <c r="AI51" s="430" t="s">
        <v>140</v>
      </c>
      <c r="AJ51" s="430" t="s">
        <v>61</v>
      </c>
      <c r="AK51" s="430" t="s">
        <v>43</v>
      </c>
      <c r="AL51" s="430" t="s">
        <v>124</v>
      </c>
      <c r="AM51" s="430" t="s">
        <v>92</v>
      </c>
      <c r="AN51" s="430" t="s">
        <v>15</v>
      </c>
      <c r="AO51" s="430" t="s">
        <v>62</v>
      </c>
      <c r="AP51" s="430" t="s">
        <v>63</v>
      </c>
      <c r="AQ51" s="430" t="s">
        <v>115</v>
      </c>
      <c r="AR51" s="430" t="s">
        <v>33</v>
      </c>
      <c r="AS51" s="430" t="s">
        <v>21</v>
      </c>
    </row>
    <row r="52" spans="1:45" ht="16.5" thickBot="1" x14ac:dyDescent="0.3">
      <c r="A52" s="377" t="s">
        <v>149</v>
      </c>
      <c r="B52" s="435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3"/>
      <c r="P52" s="433"/>
      <c r="Q52" s="423"/>
      <c r="R52" s="423"/>
      <c r="S52" s="423"/>
      <c r="T52" s="423"/>
      <c r="U52" s="423"/>
      <c r="V52" s="423"/>
      <c r="X52" s="377" t="s">
        <v>91</v>
      </c>
    </row>
    <row r="53" spans="1:45" ht="15" x14ac:dyDescent="0.2">
      <c r="A53" s="445" t="s">
        <v>10</v>
      </c>
      <c r="B53" s="444" t="s">
        <v>76</v>
      </c>
      <c r="C53" s="444" t="s">
        <v>137</v>
      </c>
      <c r="D53" s="444" t="s">
        <v>25</v>
      </c>
      <c r="E53" s="444" t="s">
        <v>126</v>
      </c>
      <c r="F53" s="444" t="s">
        <v>74</v>
      </c>
      <c r="G53" s="444" t="s">
        <v>65</v>
      </c>
      <c r="H53" s="444" t="s">
        <v>28</v>
      </c>
      <c r="I53" s="444" t="s">
        <v>68</v>
      </c>
      <c r="J53" s="444" t="s">
        <v>127</v>
      </c>
      <c r="K53" s="444" t="s">
        <v>3</v>
      </c>
      <c r="L53" s="421"/>
      <c r="M53" s="377"/>
      <c r="N53" s="377"/>
      <c r="O53" s="377"/>
      <c r="P53" s="376"/>
      <c r="Q53" s="375"/>
      <c r="Y53" s="430" t="s">
        <v>113</v>
      </c>
      <c r="Z53" s="430" t="s">
        <v>28</v>
      </c>
      <c r="AA53" s="430" t="s">
        <v>137</v>
      </c>
      <c r="AB53" s="430" t="s">
        <v>131</v>
      </c>
      <c r="AC53" s="430" t="s">
        <v>55</v>
      </c>
      <c r="AD53" s="430" t="s">
        <v>81</v>
      </c>
      <c r="AE53" s="430" t="s">
        <v>22</v>
      </c>
      <c r="AF53" s="430" t="s">
        <v>35</v>
      </c>
      <c r="AG53" s="430" t="s">
        <v>126</v>
      </c>
      <c r="AH53" s="430" t="s">
        <v>105</v>
      </c>
      <c r="AI53" s="430" t="s">
        <v>78</v>
      </c>
      <c r="AJ53" s="430" t="s">
        <v>75</v>
      </c>
      <c r="AK53" s="430" t="s">
        <v>129</v>
      </c>
      <c r="AL53" s="430" t="s">
        <v>14</v>
      </c>
      <c r="AM53" s="430" t="s">
        <v>41</v>
      </c>
      <c r="AN53" s="430" t="s">
        <v>109</v>
      </c>
      <c r="AO53" s="430" t="s">
        <v>38</v>
      </c>
      <c r="AP53" s="430" t="s">
        <v>94</v>
      </c>
      <c r="AQ53" s="430" t="s">
        <v>128</v>
      </c>
      <c r="AR53" s="430" t="s">
        <v>2</v>
      </c>
      <c r="AS53" s="430" t="s">
        <v>4</v>
      </c>
    </row>
    <row r="54" spans="1:45" ht="15" x14ac:dyDescent="0.2">
      <c r="A54" s="377" t="s">
        <v>39</v>
      </c>
      <c r="B54" s="377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7"/>
      <c r="N54" s="377"/>
      <c r="O54" s="377"/>
      <c r="P54" s="376"/>
      <c r="Q54" s="375"/>
      <c r="X54" s="421"/>
    </row>
    <row r="55" spans="1:45" ht="16.5" thickBot="1" x14ac:dyDescent="0.3">
      <c r="A55" s="482"/>
      <c r="B55" s="482"/>
      <c r="C55" s="482"/>
      <c r="D55" s="482"/>
      <c r="E55" s="482"/>
      <c r="F55" s="482"/>
      <c r="G55" s="482"/>
      <c r="H55" s="482"/>
      <c r="I55" s="482"/>
      <c r="J55" s="482"/>
      <c r="K55" s="482"/>
      <c r="L55" s="482"/>
      <c r="M55" s="482"/>
      <c r="N55" s="482"/>
      <c r="O55" s="482"/>
      <c r="P55" s="484"/>
      <c r="Q55" s="485"/>
      <c r="R55" s="483"/>
      <c r="S55" s="483"/>
      <c r="T55" s="483"/>
      <c r="U55" s="483"/>
      <c r="V55" s="483"/>
      <c r="X55" s="421"/>
      <c r="Y55" s="430" t="s">
        <v>42</v>
      </c>
      <c r="Z55" s="430" t="s">
        <v>50</v>
      </c>
      <c r="AA55" s="430" t="s">
        <v>8</v>
      </c>
      <c r="AB55" s="430" t="s">
        <v>59</v>
      </c>
      <c r="AC55" s="430" t="s">
        <v>5</v>
      </c>
      <c r="AD55" s="430" t="s">
        <v>104</v>
      </c>
      <c r="AE55" s="430" t="s">
        <v>130</v>
      </c>
      <c r="AF55" s="430" t="s">
        <v>51</v>
      </c>
      <c r="AG55" s="430" t="s">
        <v>110</v>
      </c>
      <c r="AH55" s="430" t="s">
        <v>82</v>
      </c>
      <c r="AI55" s="437" t="s">
        <v>36</v>
      </c>
      <c r="AJ55" s="437" t="s">
        <v>134</v>
      </c>
      <c r="AK55" s="437" t="s">
        <v>65</v>
      </c>
      <c r="AL55" s="437" t="s">
        <v>3</v>
      </c>
      <c r="AM55" s="437" t="s">
        <v>102</v>
      </c>
      <c r="AN55" s="437" t="s">
        <v>19</v>
      </c>
      <c r="AO55" s="437" t="s">
        <v>83</v>
      </c>
      <c r="AP55" s="437" t="s">
        <v>16</v>
      </c>
      <c r="AQ55" s="437" t="s">
        <v>76</v>
      </c>
      <c r="AR55" s="437" t="s">
        <v>103</v>
      </c>
      <c r="AS55" s="437" t="s">
        <v>23</v>
      </c>
    </row>
    <row r="56" spans="1:45" ht="16.5" thickTop="1" x14ac:dyDescent="0.25">
      <c r="A56" s="494"/>
      <c r="B56" s="495"/>
      <c r="C56" s="496"/>
      <c r="D56" s="496"/>
      <c r="E56" s="496"/>
      <c r="F56" s="496"/>
      <c r="G56" s="496"/>
      <c r="H56" s="496"/>
      <c r="I56" s="496"/>
      <c r="J56" s="496"/>
      <c r="K56" s="496"/>
      <c r="L56" s="496"/>
      <c r="M56" s="496"/>
      <c r="N56" s="496"/>
      <c r="O56" s="497"/>
      <c r="P56" s="497"/>
      <c r="Q56" s="484"/>
      <c r="R56" s="484"/>
      <c r="S56" s="484"/>
      <c r="T56" s="484"/>
      <c r="U56" s="484"/>
      <c r="V56" s="484"/>
    </row>
    <row r="57" spans="1:45" ht="16.5" thickBot="1" x14ac:dyDescent="0.3">
      <c r="A57" s="494"/>
      <c r="B57" s="495"/>
      <c r="C57" s="496"/>
      <c r="D57" s="496"/>
      <c r="E57" s="496"/>
      <c r="F57" s="496"/>
      <c r="G57" s="496"/>
      <c r="H57" s="496"/>
      <c r="I57" s="496"/>
      <c r="J57" s="496"/>
      <c r="K57" s="496"/>
      <c r="L57" s="496"/>
      <c r="M57" s="496"/>
      <c r="N57" s="496"/>
      <c r="O57" s="497"/>
      <c r="P57" s="497"/>
      <c r="Q57" s="484"/>
      <c r="R57" s="484"/>
      <c r="S57" s="484"/>
      <c r="T57" s="484"/>
      <c r="U57" s="484"/>
      <c r="V57" s="484"/>
      <c r="Y57" s="437" t="s">
        <v>17</v>
      </c>
      <c r="Z57" s="437" t="s">
        <v>118</v>
      </c>
      <c r="AA57" s="437" t="s">
        <v>45</v>
      </c>
    </row>
    <row r="58" spans="1:45" ht="16.5" thickTop="1" x14ac:dyDescent="0.25">
      <c r="A58" s="494"/>
      <c r="B58" s="495"/>
      <c r="C58" s="496"/>
      <c r="D58" s="496"/>
      <c r="E58" s="496"/>
      <c r="F58" s="496"/>
      <c r="G58" s="496"/>
      <c r="H58" s="496"/>
      <c r="I58" s="496"/>
      <c r="J58" s="496"/>
      <c r="K58" s="496"/>
      <c r="L58" s="496"/>
      <c r="M58" s="496"/>
      <c r="N58" s="496"/>
      <c r="O58" s="497"/>
      <c r="P58" s="497"/>
      <c r="Q58" s="484"/>
      <c r="R58" s="484"/>
      <c r="S58" s="484"/>
      <c r="T58" s="484"/>
      <c r="U58" s="484"/>
      <c r="V58" s="484"/>
      <c r="X58" s="421"/>
      <c r="Y58" s="432"/>
      <c r="Z58" s="432"/>
      <c r="AA58" s="432"/>
      <c r="AB58" s="432"/>
      <c r="AC58" s="432"/>
      <c r="AD58" s="432"/>
      <c r="AE58" s="432"/>
      <c r="AF58" s="432"/>
      <c r="AG58" s="432"/>
      <c r="AH58" s="432"/>
      <c r="AI58" s="432"/>
      <c r="AJ58" s="432"/>
      <c r="AK58" s="432"/>
      <c r="AL58" s="432"/>
      <c r="AM58" s="376"/>
      <c r="AN58" s="375"/>
    </row>
    <row r="59" spans="1:45" ht="15.75" x14ac:dyDescent="0.25">
      <c r="A59" s="494"/>
      <c r="B59" s="495"/>
      <c r="C59" s="496"/>
      <c r="D59" s="496"/>
      <c r="E59" s="496"/>
      <c r="F59" s="496"/>
      <c r="G59" s="496"/>
      <c r="H59" s="496"/>
      <c r="I59" s="496"/>
      <c r="J59" s="496"/>
      <c r="K59" s="496"/>
      <c r="L59" s="496"/>
      <c r="M59" s="496"/>
      <c r="N59" s="496"/>
      <c r="O59" s="497"/>
      <c r="P59" s="497"/>
      <c r="Q59" s="484"/>
      <c r="R59" s="484"/>
      <c r="S59" s="484"/>
      <c r="T59" s="484"/>
      <c r="U59" s="484"/>
      <c r="V59" s="484"/>
      <c r="X59" s="421"/>
      <c r="Y59" s="432"/>
      <c r="Z59" s="432"/>
      <c r="AA59" s="432"/>
      <c r="AB59" s="432"/>
      <c r="AC59" s="432"/>
      <c r="AD59" s="432"/>
      <c r="AE59" s="432"/>
      <c r="AF59" s="432"/>
      <c r="AG59" s="432"/>
      <c r="AH59" s="432"/>
      <c r="AI59" s="432"/>
      <c r="AJ59" s="432"/>
      <c r="AK59" s="432"/>
      <c r="AL59" s="432"/>
      <c r="AM59" s="376"/>
      <c r="AN59" s="375"/>
    </row>
    <row r="60" spans="1:45" ht="24" thickBot="1" x14ac:dyDescent="0.4">
      <c r="A60" s="531" t="s">
        <v>53</v>
      </c>
      <c r="B60" s="531"/>
      <c r="C60" s="531"/>
      <c r="D60" s="531"/>
      <c r="E60" s="531"/>
      <c r="F60" s="531"/>
      <c r="G60" s="434"/>
      <c r="H60" s="434"/>
      <c r="I60" s="434"/>
      <c r="J60" s="434"/>
      <c r="K60" s="434"/>
      <c r="L60" s="434"/>
      <c r="M60" s="434"/>
      <c r="N60" s="434"/>
      <c r="O60" s="433"/>
      <c r="P60" s="433"/>
      <c r="Q60" s="423"/>
      <c r="R60" s="423"/>
      <c r="S60" s="423"/>
      <c r="T60" s="423"/>
      <c r="U60" s="423"/>
      <c r="V60" s="423"/>
      <c r="X60" s="421"/>
      <c r="Y60" s="432"/>
      <c r="Z60" s="432"/>
      <c r="AA60" s="432"/>
      <c r="AB60" s="432"/>
      <c r="AC60" s="432"/>
      <c r="AD60" s="432"/>
      <c r="AE60" s="432"/>
      <c r="AF60" s="432"/>
      <c r="AG60" s="432"/>
      <c r="AH60" s="432"/>
      <c r="AI60" s="432"/>
      <c r="AJ60" s="432"/>
      <c r="AK60" s="432"/>
      <c r="AL60" s="432"/>
      <c r="AM60" s="376"/>
      <c r="AN60" s="375"/>
    </row>
    <row r="61" spans="1:45" ht="116.1" customHeight="1" thickBot="1" x14ac:dyDescent="0.45">
      <c r="A61" s="516" t="str">
        <f>CONCATENATE("DEGEN        ",AE4)</f>
        <v>DEGEN        groot wapen</v>
      </c>
      <c r="B61" s="517"/>
      <c r="C61" s="518" t="str">
        <f>CONCATENATE(AC4,"                     ", AD4)</f>
        <v>LOPER 4                     elektrisch</v>
      </c>
      <c r="D61" s="519"/>
      <c r="E61" s="520"/>
      <c r="F61" s="520"/>
      <c r="G61" s="520"/>
      <c r="H61" s="520"/>
      <c r="I61" s="520"/>
      <c r="J61" s="520"/>
      <c r="K61" s="521"/>
      <c r="L61" s="522">
        <v>1</v>
      </c>
      <c r="M61" s="523"/>
      <c r="N61" s="478" t="s">
        <v>69</v>
      </c>
      <c r="O61" s="524" t="s">
        <v>151</v>
      </c>
      <c r="P61" s="525"/>
      <c r="Q61" s="524" t="s">
        <v>150</v>
      </c>
      <c r="R61" s="525"/>
      <c r="S61" s="524" t="s">
        <v>73</v>
      </c>
      <c r="T61" s="525"/>
      <c r="U61" s="526" t="s">
        <v>95</v>
      </c>
      <c r="V61" s="527"/>
      <c r="W61" s="146" t="s">
        <v>143</v>
      </c>
      <c r="AM61" s="479"/>
      <c r="AN61" s="424"/>
    </row>
    <row r="62" spans="1:45" ht="16.5" thickBot="1" x14ac:dyDescent="0.3">
      <c r="A62" s="416" t="s">
        <v>100</v>
      </c>
      <c r="B62" s="420"/>
      <c r="C62" s="419">
        <v>1</v>
      </c>
      <c r="D62" s="418">
        <v>2</v>
      </c>
      <c r="E62" s="418">
        <v>3</v>
      </c>
      <c r="F62" s="418">
        <v>4</v>
      </c>
      <c r="G62" s="418">
        <v>5</v>
      </c>
      <c r="H62" s="418">
        <v>6</v>
      </c>
      <c r="I62" s="418">
        <v>7</v>
      </c>
      <c r="J62" s="418">
        <v>8</v>
      </c>
      <c r="K62" s="418">
        <v>9</v>
      </c>
      <c r="L62" s="417">
        <v>10</v>
      </c>
      <c r="M62" s="417">
        <v>11</v>
      </c>
      <c r="N62" s="414">
        <v>12</v>
      </c>
      <c r="O62" s="416" t="s">
        <v>99</v>
      </c>
      <c r="P62" s="415" t="s">
        <v>101</v>
      </c>
      <c r="Q62" s="413" t="s">
        <v>99</v>
      </c>
      <c r="R62" s="414" t="s">
        <v>101</v>
      </c>
      <c r="S62" s="413" t="s">
        <v>99</v>
      </c>
      <c r="T62" s="412" t="s">
        <v>101</v>
      </c>
      <c r="U62" s="528"/>
      <c r="V62" s="529"/>
    </row>
    <row r="63" spans="1:45" ht="15.75" x14ac:dyDescent="0.25">
      <c r="A63" s="307" t="s">
        <v>674</v>
      </c>
      <c r="B63" s="400">
        <v>1</v>
      </c>
      <c r="C63" s="411"/>
      <c r="D63" s="410"/>
      <c r="E63" s="410"/>
      <c r="F63" s="410"/>
      <c r="G63" s="410"/>
      <c r="H63" s="410"/>
      <c r="I63" s="410"/>
      <c r="J63" s="409"/>
      <c r="K63" s="409"/>
      <c r="L63" s="409"/>
      <c r="M63" s="409"/>
      <c r="N63" s="407"/>
      <c r="O63" s="392"/>
      <c r="P63" s="393"/>
      <c r="Q63" s="392"/>
      <c r="R63" s="393"/>
      <c r="S63" s="392"/>
      <c r="T63" s="391"/>
      <c r="U63" s="508"/>
      <c r="V63" s="509"/>
    </row>
    <row r="64" spans="1:45" ht="15.75" x14ac:dyDescent="0.25">
      <c r="A64" s="307" t="s">
        <v>459</v>
      </c>
      <c r="B64" s="402">
        <v>2</v>
      </c>
      <c r="C64" s="406"/>
      <c r="D64" s="404"/>
      <c r="E64" s="405"/>
      <c r="F64" s="405"/>
      <c r="G64" s="405"/>
      <c r="H64" s="405"/>
      <c r="I64" s="405"/>
      <c r="J64" s="408"/>
      <c r="K64" s="408"/>
      <c r="L64" s="408"/>
      <c r="M64" s="408"/>
      <c r="N64" s="407"/>
      <c r="O64" s="392"/>
      <c r="P64" s="393"/>
      <c r="Q64" s="392"/>
      <c r="R64" s="393"/>
      <c r="S64" s="392"/>
      <c r="T64" s="391"/>
      <c r="U64" s="508"/>
      <c r="V64" s="509"/>
    </row>
    <row r="65" spans="1:27" ht="15.75" x14ac:dyDescent="0.25">
      <c r="A65" s="307" t="s">
        <v>465</v>
      </c>
      <c r="B65" s="400">
        <v>3</v>
      </c>
      <c r="C65" s="406"/>
      <c r="D65" s="405"/>
      <c r="E65" s="404"/>
      <c r="F65" s="405"/>
      <c r="G65" s="405"/>
      <c r="H65" s="405"/>
      <c r="I65" s="405"/>
      <c r="J65" s="408"/>
      <c r="K65" s="408"/>
      <c r="L65" s="408"/>
      <c r="M65" s="408"/>
      <c r="N65" s="407"/>
      <c r="O65" s="392"/>
      <c r="P65" s="393"/>
      <c r="Q65" s="392"/>
      <c r="R65" s="393"/>
      <c r="S65" s="392"/>
      <c r="T65" s="391"/>
      <c r="U65" s="508"/>
      <c r="V65" s="509"/>
    </row>
    <row r="66" spans="1:27" ht="15.75" x14ac:dyDescent="0.25">
      <c r="A66" s="174" t="s">
        <v>463</v>
      </c>
      <c r="B66" s="402">
        <v>4</v>
      </c>
      <c r="C66" s="406"/>
      <c r="D66" s="405"/>
      <c r="E66" s="405"/>
      <c r="F66" s="404"/>
      <c r="G66" s="405"/>
      <c r="H66" s="405"/>
      <c r="I66" s="405"/>
      <c r="J66" s="408"/>
      <c r="K66" s="408"/>
      <c r="L66" s="408"/>
      <c r="M66" s="408"/>
      <c r="N66" s="407"/>
      <c r="O66" s="392"/>
      <c r="P66" s="393"/>
      <c r="Q66" s="392"/>
      <c r="R66" s="393"/>
      <c r="S66" s="392"/>
      <c r="T66" s="391"/>
      <c r="U66" s="508"/>
      <c r="V66" s="509"/>
    </row>
    <row r="67" spans="1:27" ht="15.75" x14ac:dyDescent="0.25">
      <c r="A67" s="174"/>
      <c r="B67" s="400">
        <v>5</v>
      </c>
      <c r="C67" s="406"/>
      <c r="D67" s="405"/>
      <c r="E67" s="405"/>
      <c r="F67" s="405"/>
      <c r="G67" s="404"/>
      <c r="H67" s="405"/>
      <c r="I67" s="405"/>
      <c r="J67" s="408"/>
      <c r="K67" s="408"/>
      <c r="L67" s="408"/>
      <c r="M67" s="408"/>
      <c r="N67" s="407"/>
      <c r="O67" s="392"/>
      <c r="P67" s="393"/>
      <c r="Q67" s="392"/>
      <c r="R67" s="393"/>
      <c r="S67" s="392"/>
      <c r="T67" s="391"/>
      <c r="U67" s="508"/>
      <c r="V67" s="509"/>
    </row>
    <row r="68" spans="1:27" ht="15.75" x14ac:dyDescent="0.25">
      <c r="A68" s="401"/>
      <c r="B68" s="402">
        <v>6</v>
      </c>
      <c r="C68" s="406"/>
      <c r="D68" s="405"/>
      <c r="E68" s="405"/>
      <c r="F68" s="405"/>
      <c r="G68" s="405"/>
      <c r="H68" s="404"/>
      <c r="I68" s="405"/>
      <c r="J68" s="408"/>
      <c r="K68" s="408"/>
      <c r="L68" s="408"/>
      <c r="M68" s="408"/>
      <c r="N68" s="407"/>
      <c r="O68" s="392"/>
      <c r="P68" s="393"/>
      <c r="Q68" s="392"/>
      <c r="R68" s="393"/>
      <c r="S68" s="392"/>
      <c r="T68" s="391"/>
      <c r="U68" s="508"/>
      <c r="V68" s="509"/>
    </row>
    <row r="69" spans="1:27" ht="15.75" x14ac:dyDescent="0.25">
      <c r="A69" s="401"/>
      <c r="B69" s="400">
        <v>7</v>
      </c>
      <c r="C69" s="406"/>
      <c r="D69" s="405"/>
      <c r="E69" s="405"/>
      <c r="F69" s="405"/>
      <c r="G69" s="405"/>
      <c r="H69" s="405"/>
      <c r="I69" s="404"/>
      <c r="J69" s="403"/>
      <c r="K69" s="403"/>
      <c r="L69" s="403"/>
      <c r="M69" s="403"/>
      <c r="N69" s="394"/>
      <c r="O69" s="392"/>
      <c r="P69" s="393"/>
      <c r="Q69" s="392"/>
      <c r="R69" s="393"/>
      <c r="S69" s="392"/>
      <c r="T69" s="391"/>
      <c r="U69" s="508"/>
      <c r="V69" s="509"/>
    </row>
    <row r="70" spans="1:27" ht="15.75" x14ac:dyDescent="0.25">
      <c r="A70" s="401"/>
      <c r="B70" s="402">
        <v>8</v>
      </c>
      <c r="C70" s="399"/>
      <c r="D70" s="398"/>
      <c r="E70" s="398"/>
      <c r="F70" s="398"/>
      <c r="G70" s="398"/>
      <c r="H70" s="398"/>
      <c r="I70" s="397"/>
      <c r="J70" s="395"/>
      <c r="K70" s="396"/>
      <c r="L70" s="396"/>
      <c r="M70" s="396"/>
      <c r="N70" s="394"/>
      <c r="O70" s="392"/>
      <c r="P70" s="393"/>
      <c r="Q70" s="392"/>
      <c r="R70" s="393"/>
      <c r="S70" s="392"/>
      <c r="T70" s="391"/>
      <c r="U70" s="508"/>
      <c r="V70" s="509"/>
    </row>
    <row r="71" spans="1:27" ht="15.75" x14ac:dyDescent="0.25">
      <c r="A71" s="401"/>
      <c r="B71" s="400">
        <v>9</v>
      </c>
      <c r="C71" s="399"/>
      <c r="D71" s="398"/>
      <c r="E71" s="398"/>
      <c r="F71" s="398"/>
      <c r="G71" s="398"/>
      <c r="H71" s="398"/>
      <c r="I71" s="397"/>
      <c r="J71" s="396"/>
      <c r="K71" s="395"/>
      <c r="L71" s="396"/>
      <c r="M71" s="396"/>
      <c r="N71" s="394"/>
      <c r="O71" s="392"/>
      <c r="P71" s="393"/>
      <c r="Q71" s="392"/>
      <c r="R71" s="393"/>
      <c r="S71" s="392"/>
      <c r="T71" s="391"/>
      <c r="U71" s="508"/>
      <c r="V71" s="509"/>
    </row>
    <row r="72" spans="1:27" ht="15.75" x14ac:dyDescent="0.25">
      <c r="A72" s="401"/>
      <c r="B72" s="402">
        <v>10</v>
      </c>
      <c r="C72" s="399"/>
      <c r="D72" s="398"/>
      <c r="E72" s="398"/>
      <c r="F72" s="398"/>
      <c r="G72" s="398"/>
      <c r="H72" s="398"/>
      <c r="I72" s="397"/>
      <c r="J72" s="396"/>
      <c r="K72" s="396"/>
      <c r="L72" s="395"/>
      <c r="M72" s="396"/>
      <c r="N72" s="394"/>
      <c r="O72" s="392"/>
      <c r="P72" s="393"/>
      <c r="Q72" s="392"/>
      <c r="R72" s="393"/>
      <c r="S72" s="392"/>
      <c r="T72" s="391"/>
      <c r="U72" s="508"/>
      <c r="V72" s="509"/>
    </row>
    <row r="73" spans="1:27" ht="15.75" x14ac:dyDescent="0.25">
      <c r="A73" s="401"/>
      <c r="B73" s="400">
        <v>11</v>
      </c>
      <c r="C73" s="399"/>
      <c r="D73" s="398"/>
      <c r="E73" s="398"/>
      <c r="F73" s="398"/>
      <c r="G73" s="398"/>
      <c r="H73" s="398"/>
      <c r="I73" s="397"/>
      <c r="J73" s="396"/>
      <c r="K73" s="396"/>
      <c r="L73" s="396"/>
      <c r="M73" s="395"/>
      <c r="N73" s="394"/>
      <c r="O73" s="392"/>
      <c r="P73" s="393"/>
      <c r="Q73" s="392"/>
      <c r="R73" s="393"/>
      <c r="S73" s="392"/>
      <c r="T73" s="391"/>
      <c r="U73" s="508"/>
      <c r="V73" s="509"/>
    </row>
    <row r="74" spans="1:27" ht="16.5" thickBot="1" x14ac:dyDescent="0.3">
      <c r="A74" s="390"/>
      <c r="B74" s="389">
        <v>12</v>
      </c>
      <c r="C74" s="388"/>
      <c r="D74" s="387"/>
      <c r="E74" s="387"/>
      <c r="F74" s="387"/>
      <c r="G74" s="387"/>
      <c r="H74" s="387"/>
      <c r="I74" s="387"/>
      <c r="J74" s="386"/>
      <c r="K74" s="386"/>
      <c r="L74" s="386"/>
      <c r="M74" s="386"/>
      <c r="N74" s="385"/>
      <c r="O74" s="383"/>
      <c r="P74" s="384"/>
      <c r="Q74" s="383"/>
      <c r="R74" s="384"/>
      <c r="S74" s="383"/>
      <c r="T74" s="382"/>
      <c r="U74" s="510"/>
      <c r="V74" s="511"/>
    </row>
    <row r="75" spans="1:27" ht="15.75" customHeight="1" x14ac:dyDescent="0.2"/>
    <row r="76" spans="1:27" ht="15.75" customHeight="1" thickBot="1" x14ac:dyDescent="0.25">
      <c r="A76" s="377" t="s">
        <v>149</v>
      </c>
    </row>
    <row r="77" spans="1:27" ht="15.75" customHeight="1" thickBot="1" x14ac:dyDescent="0.25">
      <c r="A77" s="431" t="s">
        <v>47</v>
      </c>
      <c r="B77" s="456" t="s">
        <v>130</v>
      </c>
      <c r="C77" s="455" t="s">
        <v>126</v>
      </c>
      <c r="D77" s="455" t="s">
        <v>65</v>
      </c>
      <c r="E77" s="455" t="s">
        <v>125</v>
      </c>
      <c r="F77" s="455" t="s">
        <v>137</v>
      </c>
      <c r="G77" s="454" t="s">
        <v>76</v>
      </c>
      <c r="H77" s="378"/>
      <c r="I77" s="378"/>
      <c r="J77" s="378"/>
      <c r="K77" s="378"/>
      <c r="L77" s="378"/>
      <c r="M77" s="378"/>
      <c r="N77" s="378"/>
      <c r="O77" s="377"/>
      <c r="P77" s="376"/>
      <c r="Q77" s="375"/>
      <c r="Y77" s="377"/>
      <c r="Z77" s="377"/>
      <c r="AA77" s="377"/>
    </row>
    <row r="78" spans="1:27" ht="15.75" customHeight="1" x14ac:dyDescent="0.2">
      <c r="A78" s="427" t="s">
        <v>54</v>
      </c>
      <c r="B78" s="425"/>
      <c r="C78" s="378"/>
      <c r="D78" s="378"/>
      <c r="E78" s="378"/>
      <c r="F78" s="378"/>
      <c r="G78" s="378"/>
      <c r="H78" s="378"/>
      <c r="I78" s="378"/>
      <c r="J78" s="378"/>
      <c r="K78" s="378"/>
      <c r="L78" s="378"/>
      <c r="M78" s="378"/>
      <c r="N78" s="378"/>
      <c r="O78" s="377"/>
      <c r="P78" s="376"/>
      <c r="Q78" s="375"/>
      <c r="Y78" s="377"/>
      <c r="Z78" s="377"/>
      <c r="AA78" s="377"/>
    </row>
    <row r="79" spans="1:27" ht="15.75" customHeight="1" x14ac:dyDescent="0.25">
      <c r="A79" s="482"/>
      <c r="B79" s="482"/>
      <c r="C79" s="482"/>
      <c r="D79" s="482"/>
      <c r="E79" s="482"/>
      <c r="F79" s="482"/>
      <c r="G79" s="482"/>
      <c r="H79" s="482"/>
      <c r="I79" s="482"/>
      <c r="J79" s="482"/>
      <c r="K79" s="482"/>
      <c r="L79" s="482"/>
      <c r="M79" s="482"/>
      <c r="N79" s="482"/>
      <c r="O79" s="482"/>
      <c r="P79" s="484"/>
      <c r="Q79" s="485"/>
      <c r="R79" s="483"/>
      <c r="S79" s="483"/>
      <c r="T79" s="483"/>
      <c r="U79" s="483"/>
      <c r="V79" s="483"/>
      <c r="Y79" s="377"/>
      <c r="Z79" s="377"/>
      <c r="AA79" s="377"/>
    </row>
    <row r="80" spans="1:27" ht="15.75" customHeight="1" x14ac:dyDescent="0.35">
      <c r="A80" s="498"/>
      <c r="B80" s="483"/>
      <c r="C80" s="483"/>
      <c r="D80" s="483"/>
      <c r="E80" s="483"/>
      <c r="F80" s="483"/>
      <c r="G80" s="483"/>
      <c r="H80" s="483"/>
      <c r="I80" s="483"/>
      <c r="J80" s="483"/>
      <c r="K80" s="483"/>
      <c r="L80" s="483"/>
      <c r="M80" s="483"/>
      <c r="N80" s="483"/>
      <c r="O80" s="483"/>
      <c r="P80" s="483"/>
      <c r="Q80" s="483"/>
      <c r="R80" s="483"/>
      <c r="S80" s="483"/>
      <c r="T80" s="483"/>
      <c r="U80" s="483"/>
      <c r="V80" s="483"/>
      <c r="Y80" s="377"/>
      <c r="Z80" s="377"/>
      <c r="AA80" s="377"/>
    </row>
    <row r="81" spans="1:40" ht="15.75" customHeight="1" x14ac:dyDescent="0.35">
      <c r="A81" s="498"/>
      <c r="B81" s="483"/>
      <c r="C81" s="483"/>
      <c r="D81" s="483"/>
      <c r="E81" s="483"/>
      <c r="F81" s="483"/>
      <c r="G81" s="483"/>
      <c r="H81" s="483"/>
      <c r="I81" s="483"/>
      <c r="J81" s="483"/>
      <c r="K81" s="483"/>
      <c r="L81" s="483"/>
      <c r="M81" s="483"/>
      <c r="N81" s="483"/>
      <c r="O81" s="483"/>
      <c r="P81" s="483"/>
      <c r="Q81" s="483"/>
      <c r="R81" s="483"/>
      <c r="S81" s="483"/>
      <c r="T81" s="483"/>
      <c r="U81" s="483"/>
      <c r="V81" s="483"/>
      <c r="Y81" s="377"/>
      <c r="Z81" s="377"/>
      <c r="AA81" s="377"/>
    </row>
    <row r="82" spans="1:40" ht="15.75" customHeight="1" x14ac:dyDescent="0.35">
      <c r="A82" s="498"/>
      <c r="B82" s="483"/>
      <c r="C82" s="483"/>
      <c r="D82" s="483"/>
      <c r="E82" s="483"/>
      <c r="F82" s="483"/>
      <c r="G82" s="483"/>
      <c r="H82" s="483"/>
      <c r="I82" s="483"/>
      <c r="J82" s="483"/>
      <c r="K82" s="483"/>
      <c r="L82" s="483"/>
      <c r="M82" s="483"/>
      <c r="N82" s="483"/>
      <c r="O82" s="483"/>
      <c r="P82" s="483"/>
      <c r="Q82" s="483"/>
      <c r="R82" s="483"/>
      <c r="S82" s="483"/>
      <c r="T82" s="483"/>
      <c r="U82" s="483"/>
      <c r="V82" s="483"/>
      <c r="Y82" s="377"/>
      <c r="Z82" s="377"/>
      <c r="AA82" s="377"/>
    </row>
    <row r="83" spans="1:40" ht="15.75" customHeight="1" x14ac:dyDescent="0.35">
      <c r="A83" s="498"/>
      <c r="B83" s="483"/>
      <c r="C83" s="483"/>
      <c r="D83" s="483"/>
      <c r="E83" s="483"/>
      <c r="F83" s="483"/>
      <c r="G83" s="483"/>
      <c r="H83" s="483"/>
      <c r="I83" s="483"/>
      <c r="J83" s="483"/>
      <c r="K83" s="483"/>
      <c r="L83" s="483"/>
      <c r="M83" s="483"/>
      <c r="N83" s="483"/>
      <c r="O83" s="483"/>
      <c r="P83" s="483"/>
      <c r="Q83" s="483"/>
      <c r="R83" s="483"/>
      <c r="S83" s="483"/>
      <c r="T83" s="483"/>
      <c r="U83" s="483"/>
      <c r="V83" s="483"/>
      <c r="Y83" s="377"/>
      <c r="Z83" s="377"/>
      <c r="AA83" s="377"/>
    </row>
    <row r="84" spans="1:40" ht="18" x14ac:dyDescent="0.25">
      <c r="A84" s="514" t="s">
        <v>53</v>
      </c>
      <c r="B84" s="515"/>
      <c r="C84" s="515"/>
      <c r="D84" s="515"/>
      <c r="E84" s="515"/>
      <c r="Y84" s="377"/>
      <c r="Z84" s="377"/>
      <c r="AA84" s="377"/>
    </row>
    <row r="85" spans="1:40" ht="10.5" customHeight="1" thickBot="1" x14ac:dyDescent="0.25"/>
    <row r="86" spans="1:40" ht="100.5" customHeight="1" thickBot="1" x14ac:dyDescent="0.45">
      <c r="A86" s="516" t="str">
        <f>CONCATENATE("DEGEN        ",AE5)</f>
        <v>DEGEN        groot wapen</v>
      </c>
      <c r="B86" s="517"/>
      <c r="C86" s="518" t="str">
        <f>CONCATENATE(AC5,"                     ", AD5)</f>
        <v>LOPER 5                     elektrisch</v>
      </c>
      <c r="D86" s="519"/>
      <c r="E86" s="520"/>
      <c r="F86" s="520"/>
      <c r="G86" s="520"/>
      <c r="H86" s="520"/>
      <c r="I86" s="520"/>
      <c r="J86" s="520"/>
      <c r="K86" s="521"/>
      <c r="L86" s="522">
        <f>AA5</f>
        <v>3</v>
      </c>
      <c r="M86" s="523"/>
      <c r="N86" s="478" t="s">
        <v>69</v>
      </c>
      <c r="O86" s="524" t="s">
        <v>151</v>
      </c>
      <c r="P86" s="525"/>
      <c r="Q86" s="524" t="s">
        <v>150</v>
      </c>
      <c r="R86" s="525"/>
      <c r="S86" s="524" t="s">
        <v>73</v>
      </c>
      <c r="T86" s="525"/>
      <c r="U86" s="526" t="s">
        <v>95</v>
      </c>
      <c r="V86" s="527"/>
      <c r="W86" s="146" t="s">
        <v>144</v>
      </c>
    </row>
    <row r="87" spans="1:40" ht="16.5" thickBot="1" x14ac:dyDescent="0.3">
      <c r="A87" s="416" t="s">
        <v>100</v>
      </c>
      <c r="B87" s="420"/>
      <c r="C87" s="419">
        <v>1</v>
      </c>
      <c r="D87" s="418">
        <v>2</v>
      </c>
      <c r="E87" s="418">
        <v>3</v>
      </c>
      <c r="F87" s="418">
        <v>4</v>
      </c>
      <c r="G87" s="418">
        <v>5</v>
      </c>
      <c r="H87" s="418">
        <v>6</v>
      </c>
      <c r="I87" s="418">
        <v>7</v>
      </c>
      <c r="J87" s="418">
        <v>8</v>
      </c>
      <c r="K87" s="418">
        <v>9</v>
      </c>
      <c r="L87" s="417">
        <v>10</v>
      </c>
      <c r="M87" s="417">
        <v>11</v>
      </c>
      <c r="N87" s="414">
        <v>12</v>
      </c>
      <c r="O87" s="416" t="s">
        <v>99</v>
      </c>
      <c r="P87" s="415" t="s">
        <v>101</v>
      </c>
      <c r="Q87" s="413" t="s">
        <v>99</v>
      </c>
      <c r="R87" s="414" t="s">
        <v>101</v>
      </c>
      <c r="S87" s="413" t="s">
        <v>99</v>
      </c>
      <c r="T87" s="412" t="s">
        <v>101</v>
      </c>
      <c r="U87" s="528"/>
      <c r="V87" s="529"/>
      <c r="X87" s="530"/>
      <c r="Y87" s="530"/>
      <c r="Z87" s="530"/>
      <c r="AA87" s="530"/>
      <c r="AB87" s="530"/>
      <c r="AC87" s="530"/>
      <c r="AD87" s="530"/>
      <c r="AE87" s="530"/>
      <c r="AF87" s="530"/>
      <c r="AG87" s="530"/>
      <c r="AH87" s="530"/>
      <c r="AI87" s="530"/>
      <c r="AJ87" s="530"/>
      <c r="AK87" s="530"/>
      <c r="AL87" s="530"/>
      <c r="AM87" s="530"/>
      <c r="AN87" s="530"/>
    </row>
    <row r="88" spans="1:40" ht="15.75" x14ac:dyDescent="0.25">
      <c r="A88" s="174" t="s">
        <v>458</v>
      </c>
      <c r="B88" s="400">
        <v>1</v>
      </c>
      <c r="C88" s="411"/>
      <c r="D88" s="410"/>
      <c r="E88" s="410"/>
      <c r="F88" s="410"/>
      <c r="G88" s="410"/>
      <c r="H88" s="410"/>
      <c r="I88" s="410"/>
      <c r="J88" s="409"/>
      <c r="K88" s="409"/>
      <c r="L88" s="409"/>
      <c r="M88" s="409"/>
      <c r="N88" s="407"/>
      <c r="O88" s="392"/>
      <c r="P88" s="393"/>
      <c r="Q88" s="392"/>
      <c r="R88" s="393"/>
      <c r="S88" s="392"/>
      <c r="T88" s="391"/>
      <c r="U88" s="508"/>
      <c r="V88" s="509"/>
      <c r="X88" s="429"/>
      <c r="Y88" s="424"/>
      <c r="Z88" s="424"/>
      <c r="AA88" s="424"/>
      <c r="AB88" s="424"/>
      <c r="AC88" s="424"/>
      <c r="AD88" s="424"/>
      <c r="AE88" s="424"/>
      <c r="AF88" s="424"/>
      <c r="AG88" s="424"/>
      <c r="AH88" s="424"/>
      <c r="AI88" s="424"/>
      <c r="AJ88" s="424"/>
      <c r="AK88" s="424"/>
      <c r="AL88" s="424"/>
      <c r="AM88" s="424"/>
      <c r="AN88" s="424"/>
    </row>
    <row r="89" spans="1:40" ht="15.75" x14ac:dyDescent="0.25">
      <c r="A89" s="307" t="s">
        <v>668</v>
      </c>
      <c r="B89" s="402">
        <v>2</v>
      </c>
      <c r="C89" s="406"/>
      <c r="D89" s="404"/>
      <c r="E89" s="405"/>
      <c r="F89" s="405"/>
      <c r="G89" s="405"/>
      <c r="H89" s="405"/>
      <c r="I89" s="405"/>
      <c r="J89" s="408"/>
      <c r="K89" s="408"/>
      <c r="L89" s="408"/>
      <c r="M89" s="408"/>
      <c r="N89" s="407"/>
      <c r="O89" s="392"/>
      <c r="P89" s="393"/>
      <c r="Q89" s="392"/>
      <c r="R89" s="393"/>
      <c r="S89" s="392"/>
      <c r="T89" s="391"/>
      <c r="U89" s="508"/>
      <c r="V89" s="509"/>
      <c r="X89" s="429"/>
      <c r="Y89" s="424"/>
      <c r="Z89" s="424"/>
      <c r="AA89" s="424"/>
      <c r="AB89" s="424"/>
      <c r="AC89" s="424"/>
      <c r="AD89" s="424"/>
      <c r="AE89" s="424"/>
      <c r="AF89" s="379"/>
      <c r="AG89" s="379"/>
      <c r="AH89" s="428"/>
      <c r="AI89" s="379"/>
      <c r="AJ89" s="379"/>
      <c r="AK89" s="379"/>
      <c r="AL89" s="375"/>
      <c r="AM89" s="375"/>
      <c r="AN89" s="375"/>
    </row>
    <row r="90" spans="1:40" ht="15.75" x14ac:dyDescent="0.25">
      <c r="A90" s="307" t="s">
        <v>671</v>
      </c>
      <c r="B90" s="400">
        <v>3</v>
      </c>
      <c r="C90" s="406"/>
      <c r="D90" s="405"/>
      <c r="E90" s="404"/>
      <c r="F90" s="405"/>
      <c r="G90" s="405"/>
      <c r="H90" s="405"/>
      <c r="I90" s="405"/>
      <c r="J90" s="408"/>
      <c r="K90" s="408"/>
      <c r="L90" s="408"/>
      <c r="M90" s="408"/>
      <c r="N90" s="407"/>
      <c r="O90" s="392"/>
      <c r="P90" s="393"/>
      <c r="Q90" s="392"/>
      <c r="R90" s="393"/>
      <c r="S90" s="392"/>
      <c r="T90" s="391"/>
      <c r="U90" s="508"/>
      <c r="V90" s="509"/>
      <c r="X90" s="381"/>
      <c r="Y90" s="378"/>
      <c r="Z90" s="378"/>
      <c r="AA90" s="378"/>
      <c r="AB90" s="378"/>
      <c r="AC90" s="378"/>
      <c r="AD90" s="378"/>
      <c r="AE90" s="378"/>
      <c r="AF90" s="378"/>
      <c r="AG90" s="378"/>
      <c r="AH90" s="378"/>
      <c r="AI90" s="378"/>
      <c r="AJ90" s="378"/>
      <c r="AK90" s="378"/>
      <c r="AL90" s="377"/>
      <c r="AM90" s="376"/>
      <c r="AN90" s="375"/>
    </row>
    <row r="91" spans="1:40" ht="15.75" x14ac:dyDescent="0.25">
      <c r="A91" s="307" t="s">
        <v>478</v>
      </c>
      <c r="B91" s="402">
        <v>4</v>
      </c>
      <c r="C91" s="406"/>
      <c r="D91" s="405"/>
      <c r="E91" s="405"/>
      <c r="F91" s="404"/>
      <c r="G91" s="405"/>
      <c r="H91" s="405"/>
      <c r="I91" s="405"/>
      <c r="J91" s="408"/>
      <c r="K91" s="408"/>
      <c r="L91" s="408"/>
      <c r="M91" s="408"/>
      <c r="N91" s="407"/>
      <c r="O91" s="392"/>
      <c r="P91" s="393"/>
      <c r="Q91" s="392"/>
      <c r="R91" s="393"/>
      <c r="S91" s="392"/>
      <c r="T91" s="391"/>
      <c r="U91" s="508"/>
      <c r="V91" s="509"/>
      <c r="X91" s="427"/>
      <c r="Y91" s="425"/>
      <c r="Z91" s="378"/>
      <c r="AA91" s="378"/>
      <c r="AB91" s="378"/>
      <c r="AC91" s="378"/>
      <c r="AD91" s="378"/>
      <c r="AE91" s="378"/>
      <c r="AF91" s="378"/>
      <c r="AG91" s="378"/>
      <c r="AH91" s="378"/>
      <c r="AI91" s="378"/>
      <c r="AJ91" s="378"/>
      <c r="AK91" s="378"/>
      <c r="AL91" s="377"/>
      <c r="AM91" s="376"/>
      <c r="AN91" s="375"/>
    </row>
    <row r="92" spans="1:40" ht="15.75" x14ac:dyDescent="0.25">
      <c r="A92" s="299" t="s">
        <v>436</v>
      </c>
      <c r="B92" s="400">
        <v>5</v>
      </c>
      <c r="C92" s="406"/>
      <c r="D92" s="405"/>
      <c r="E92" s="405"/>
      <c r="F92" s="405"/>
      <c r="G92" s="404"/>
      <c r="H92" s="405"/>
      <c r="I92" s="405"/>
      <c r="J92" s="408"/>
      <c r="K92" s="408"/>
      <c r="L92" s="408"/>
      <c r="M92" s="408"/>
      <c r="N92" s="407"/>
      <c r="O92" s="392"/>
      <c r="P92" s="393"/>
      <c r="Q92" s="392"/>
      <c r="R92" s="393"/>
      <c r="S92" s="392"/>
      <c r="T92" s="391"/>
      <c r="U92" s="508"/>
      <c r="V92" s="509"/>
      <c r="X92" s="381"/>
      <c r="Y92" s="378"/>
      <c r="Z92" s="378"/>
      <c r="AA92" s="378"/>
      <c r="AB92" s="378"/>
      <c r="AC92" s="378"/>
      <c r="AD92" s="378"/>
      <c r="AE92" s="378"/>
      <c r="AF92" s="378"/>
      <c r="AG92" s="378"/>
      <c r="AH92" s="378"/>
      <c r="AI92" s="421"/>
      <c r="AJ92" s="377"/>
      <c r="AK92" s="377"/>
      <c r="AL92" s="377"/>
      <c r="AM92" s="376"/>
      <c r="AN92" s="375"/>
    </row>
    <row r="93" spans="1:40" ht="15.75" x14ac:dyDescent="0.25">
      <c r="A93" s="401"/>
      <c r="B93" s="402">
        <v>6</v>
      </c>
      <c r="C93" s="406"/>
      <c r="D93" s="405"/>
      <c r="E93" s="405"/>
      <c r="F93" s="405"/>
      <c r="G93" s="405"/>
      <c r="H93" s="404"/>
      <c r="I93" s="405"/>
      <c r="J93" s="408"/>
      <c r="K93" s="408"/>
      <c r="L93" s="408"/>
      <c r="M93" s="408"/>
      <c r="N93" s="407"/>
      <c r="O93" s="392"/>
      <c r="P93" s="393"/>
      <c r="Q93" s="392"/>
      <c r="R93" s="393"/>
      <c r="S93" s="392"/>
      <c r="T93" s="391"/>
      <c r="U93" s="508"/>
      <c r="V93" s="509"/>
      <c r="X93" s="377"/>
      <c r="Y93" s="377"/>
      <c r="Z93" s="378"/>
      <c r="AA93" s="378"/>
      <c r="AB93" s="378"/>
      <c r="AC93" s="378"/>
      <c r="AD93" s="378"/>
      <c r="AE93" s="378"/>
      <c r="AF93" s="378"/>
      <c r="AG93" s="378"/>
      <c r="AH93" s="378"/>
      <c r="AI93" s="378"/>
      <c r="AJ93" s="377"/>
      <c r="AK93" s="377"/>
      <c r="AL93" s="377"/>
      <c r="AM93" s="376"/>
      <c r="AN93" s="375"/>
    </row>
    <row r="94" spans="1:40" ht="15.75" x14ac:dyDescent="0.25">
      <c r="A94" s="401"/>
      <c r="B94" s="400">
        <v>7</v>
      </c>
      <c r="C94" s="406"/>
      <c r="D94" s="405"/>
      <c r="E94" s="405"/>
      <c r="F94" s="405"/>
      <c r="G94" s="405"/>
      <c r="H94" s="405"/>
      <c r="I94" s="404"/>
      <c r="J94" s="403"/>
      <c r="K94" s="403"/>
      <c r="L94" s="403"/>
      <c r="M94" s="403"/>
      <c r="N94" s="394"/>
      <c r="O94" s="392"/>
      <c r="P94" s="393"/>
      <c r="Q94" s="392"/>
      <c r="R94" s="393"/>
      <c r="S94" s="392"/>
      <c r="T94" s="391"/>
      <c r="U94" s="508"/>
      <c r="V94" s="509"/>
      <c r="X94" s="425"/>
      <c r="Y94" s="425"/>
      <c r="Z94" s="378"/>
      <c r="AA94" s="378"/>
      <c r="AB94" s="378"/>
      <c r="AC94" s="378"/>
      <c r="AD94" s="378"/>
      <c r="AE94" s="378"/>
      <c r="AF94" s="378"/>
      <c r="AG94" s="378"/>
      <c r="AH94" s="378"/>
      <c r="AI94" s="378"/>
      <c r="AJ94" s="377"/>
      <c r="AK94" s="377"/>
      <c r="AL94" s="377"/>
      <c r="AM94" s="376"/>
      <c r="AN94" s="375"/>
    </row>
    <row r="95" spans="1:40" ht="15.75" x14ac:dyDescent="0.25">
      <c r="A95" s="401"/>
      <c r="B95" s="402">
        <v>8</v>
      </c>
      <c r="C95" s="399"/>
      <c r="D95" s="398"/>
      <c r="E95" s="398"/>
      <c r="F95" s="398"/>
      <c r="G95" s="398"/>
      <c r="H95" s="398"/>
      <c r="I95" s="397"/>
      <c r="J95" s="395"/>
      <c r="K95" s="396"/>
      <c r="L95" s="396"/>
      <c r="M95" s="396"/>
      <c r="N95" s="394"/>
      <c r="O95" s="392"/>
      <c r="P95" s="393"/>
      <c r="Q95" s="392"/>
      <c r="R95" s="393"/>
      <c r="S95" s="392"/>
      <c r="T95" s="391"/>
      <c r="U95" s="508"/>
      <c r="V95" s="509"/>
      <c r="X95" s="381"/>
      <c r="Y95" s="377"/>
      <c r="Z95" s="377"/>
      <c r="AA95" s="377"/>
      <c r="AB95" s="377"/>
      <c r="AC95" s="377"/>
      <c r="AD95" s="377"/>
      <c r="AE95" s="377"/>
      <c r="AF95" s="377"/>
      <c r="AG95" s="377"/>
      <c r="AH95" s="377"/>
      <c r="AI95" s="377"/>
      <c r="AJ95" s="377"/>
      <c r="AK95" s="377"/>
      <c r="AL95" s="377"/>
      <c r="AM95" s="377"/>
    </row>
    <row r="96" spans="1:40" ht="15.75" x14ac:dyDescent="0.25">
      <c r="A96" s="401"/>
      <c r="B96" s="400">
        <v>9</v>
      </c>
      <c r="C96" s="399"/>
      <c r="D96" s="398"/>
      <c r="E96" s="398"/>
      <c r="F96" s="398"/>
      <c r="G96" s="398"/>
      <c r="H96" s="398"/>
      <c r="I96" s="397"/>
      <c r="J96" s="396"/>
      <c r="K96" s="395"/>
      <c r="L96" s="396"/>
      <c r="M96" s="396"/>
      <c r="N96" s="394"/>
      <c r="O96" s="392"/>
      <c r="P96" s="393"/>
      <c r="Q96" s="392"/>
      <c r="R96" s="393"/>
      <c r="S96" s="392"/>
      <c r="T96" s="391"/>
      <c r="U96" s="508"/>
      <c r="V96" s="509"/>
      <c r="X96" s="377"/>
      <c r="AF96" s="377"/>
      <c r="AG96" s="377"/>
      <c r="AH96" s="377"/>
      <c r="AI96" s="377"/>
      <c r="AJ96" s="377"/>
      <c r="AK96" s="378"/>
      <c r="AL96" s="378"/>
      <c r="AM96" s="380"/>
      <c r="AN96" s="379"/>
    </row>
    <row r="97" spans="1:45" ht="15.75" x14ac:dyDescent="0.25">
      <c r="A97" s="401"/>
      <c r="B97" s="402">
        <v>10</v>
      </c>
      <c r="C97" s="399"/>
      <c r="D97" s="398"/>
      <c r="E97" s="398"/>
      <c r="F97" s="398"/>
      <c r="G97" s="398"/>
      <c r="H97" s="398"/>
      <c r="I97" s="397"/>
      <c r="J97" s="396"/>
      <c r="K97" s="396"/>
      <c r="L97" s="395"/>
      <c r="M97" s="396"/>
      <c r="N97" s="394"/>
      <c r="O97" s="392"/>
      <c r="P97" s="393"/>
      <c r="Q97" s="392"/>
      <c r="R97" s="393"/>
      <c r="S97" s="392"/>
      <c r="T97" s="391"/>
      <c r="U97" s="508"/>
      <c r="V97" s="509"/>
      <c r="X97" s="425"/>
      <c r="Y97" s="425"/>
      <c r="Z97" s="378"/>
      <c r="AA97" s="378"/>
      <c r="AB97" s="378"/>
      <c r="AC97" s="378"/>
      <c r="AD97" s="378"/>
      <c r="AE97" s="378"/>
      <c r="AF97" s="378"/>
      <c r="AG97" s="377"/>
      <c r="AH97" s="377"/>
      <c r="AI97" s="377"/>
      <c r="AJ97" s="377"/>
      <c r="AK97" s="377"/>
      <c r="AL97" s="378"/>
      <c r="AM97" s="380"/>
      <c r="AN97" s="379"/>
    </row>
    <row r="98" spans="1:45" ht="15.75" x14ac:dyDescent="0.25">
      <c r="A98" s="401"/>
      <c r="B98" s="400">
        <v>11</v>
      </c>
      <c r="C98" s="399"/>
      <c r="D98" s="398"/>
      <c r="E98" s="398"/>
      <c r="F98" s="398"/>
      <c r="G98" s="398"/>
      <c r="H98" s="398"/>
      <c r="I98" s="397"/>
      <c r="J98" s="396"/>
      <c r="K98" s="396"/>
      <c r="L98" s="396"/>
      <c r="M98" s="395"/>
      <c r="N98" s="394"/>
      <c r="O98" s="392"/>
      <c r="P98" s="393"/>
      <c r="Q98" s="392"/>
      <c r="R98" s="393"/>
      <c r="S98" s="392"/>
      <c r="T98" s="391"/>
      <c r="U98" s="508"/>
      <c r="V98" s="509"/>
      <c r="X98" s="381"/>
      <c r="Y98" s="377"/>
      <c r="Z98" s="377"/>
      <c r="AA98" s="377"/>
      <c r="AB98" s="377"/>
      <c r="AC98" s="377"/>
      <c r="AD98" s="377"/>
      <c r="AE98" s="377"/>
      <c r="AF98" s="377"/>
      <c r="AG98" s="377"/>
      <c r="AH98" s="377"/>
      <c r="AI98" s="377"/>
      <c r="AJ98" s="377"/>
      <c r="AK98" s="377"/>
      <c r="AL98" s="377"/>
      <c r="AM98" s="377"/>
      <c r="AN98" s="377"/>
      <c r="AO98" s="377"/>
      <c r="AP98" s="377"/>
      <c r="AQ98" s="377"/>
      <c r="AR98" s="377"/>
      <c r="AS98" s="377"/>
    </row>
    <row r="99" spans="1:45" ht="16.5" thickBot="1" x14ac:dyDescent="0.3">
      <c r="A99" s="390"/>
      <c r="B99" s="389">
        <v>12</v>
      </c>
      <c r="C99" s="388"/>
      <c r="D99" s="387"/>
      <c r="E99" s="387"/>
      <c r="F99" s="387"/>
      <c r="G99" s="387"/>
      <c r="H99" s="387"/>
      <c r="I99" s="387"/>
      <c r="J99" s="386"/>
      <c r="K99" s="386"/>
      <c r="L99" s="386"/>
      <c r="M99" s="386"/>
      <c r="N99" s="385"/>
      <c r="O99" s="383"/>
      <c r="P99" s="384"/>
      <c r="Q99" s="383"/>
      <c r="R99" s="384"/>
      <c r="S99" s="383"/>
      <c r="T99" s="382"/>
      <c r="U99" s="510"/>
      <c r="V99" s="511"/>
      <c r="X99" s="377"/>
      <c r="AI99" s="421"/>
      <c r="AJ99" s="421"/>
      <c r="AK99" s="421"/>
      <c r="AL99" s="421"/>
      <c r="AM99" s="479"/>
      <c r="AN99" s="424"/>
    </row>
    <row r="100" spans="1:45" ht="15.75" x14ac:dyDescent="0.25">
      <c r="X100" s="377"/>
      <c r="Y100" s="377"/>
      <c r="Z100" s="377"/>
      <c r="AA100" s="377"/>
      <c r="AB100" s="377"/>
      <c r="AC100" s="377"/>
      <c r="AD100" s="377"/>
      <c r="AE100" s="377"/>
      <c r="AF100" s="377"/>
      <c r="AG100" s="377"/>
      <c r="AH100" s="377"/>
      <c r="AI100" s="377"/>
      <c r="AJ100" s="377"/>
      <c r="AK100" s="377"/>
      <c r="AL100" s="377"/>
      <c r="AM100" s="423"/>
      <c r="AN100" s="422"/>
    </row>
    <row r="101" spans="1:45" ht="16.5" thickBot="1" x14ac:dyDescent="0.3">
      <c r="A101" s="377" t="s">
        <v>149</v>
      </c>
      <c r="B101" s="378"/>
      <c r="C101" s="378"/>
      <c r="D101" s="378"/>
      <c r="E101" s="378"/>
      <c r="F101" s="378"/>
      <c r="G101" s="378"/>
      <c r="H101" s="378"/>
      <c r="I101" s="378"/>
      <c r="J101" s="378"/>
      <c r="K101" s="378"/>
      <c r="L101" s="378"/>
      <c r="M101" s="378"/>
      <c r="N101" s="378"/>
      <c r="O101" s="377"/>
      <c r="P101" s="376"/>
      <c r="Q101" s="375"/>
      <c r="X101" s="381"/>
      <c r="Y101" s="377"/>
      <c r="Z101" s="377"/>
      <c r="AA101" s="377"/>
      <c r="AB101" s="377"/>
      <c r="AC101" s="377"/>
      <c r="AD101" s="377"/>
      <c r="AE101" s="377"/>
      <c r="AF101" s="377"/>
      <c r="AG101" s="377"/>
      <c r="AH101" s="377"/>
      <c r="AI101" s="377"/>
      <c r="AJ101" s="377"/>
      <c r="AK101" s="377"/>
      <c r="AL101" s="377"/>
      <c r="AM101" s="423"/>
      <c r="AN101" s="422"/>
    </row>
    <row r="102" spans="1:45" ht="15.75" x14ac:dyDescent="0.25">
      <c r="A102" s="445" t="s">
        <v>10</v>
      </c>
      <c r="B102" s="444" t="s">
        <v>76</v>
      </c>
      <c r="C102" s="444" t="s">
        <v>137</v>
      </c>
      <c r="D102" s="444" t="s">
        <v>25</v>
      </c>
      <c r="E102" s="444" t="s">
        <v>126</v>
      </c>
      <c r="F102" s="444" t="s">
        <v>74</v>
      </c>
      <c r="G102" s="444" t="s">
        <v>65</v>
      </c>
      <c r="H102" s="444" t="s">
        <v>28</v>
      </c>
      <c r="I102" s="444" t="s">
        <v>68</v>
      </c>
      <c r="J102" s="444" t="s">
        <v>127</v>
      </c>
      <c r="K102" s="444" t="s">
        <v>3</v>
      </c>
      <c r="L102" s="421"/>
      <c r="M102" s="377"/>
      <c r="N102" s="377"/>
      <c r="O102" s="377"/>
      <c r="P102" s="376"/>
      <c r="Q102" s="375"/>
      <c r="X102" s="378"/>
      <c r="Y102" s="377"/>
      <c r="Z102" s="376"/>
      <c r="AA102" s="375"/>
      <c r="AM102" s="423"/>
      <c r="AN102" s="422"/>
    </row>
    <row r="103" spans="1:45" ht="15.75" x14ac:dyDescent="0.25">
      <c r="A103" s="377" t="s">
        <v>39</v>
      </c>
      <c r="B103" s="377"/>
      <c r="C103" s="378"/>
      <c r="D103" s="378"/>
      <c r="E103" s="378"/>
      <c r="F103" s="378"/>
      <c r="G103" s="378"/>
      <c r="H103" s="378"/>
      <c r="I103" s="378"/>
      <c r="J103" s="378"/>
      <c r="K103" s="378"/>
      <c r="L103" s="378"/>
      <c r="M103" s="377"/>
      <c r="N103" s="377"/>
      <c r="O103" s="377"/>
      <c r="P103" s="376"/>
      <c r="Q103" s="375"/>
      <c r="X103" s="378"/>
      <c r="Y103" s="377"/>
      <c r="Z103" s="376"/>
      <c r="AA103" s="375"/>
      <c r="AB103" s="377"/>
      <c r="AC103" s="377"/>
      <c r="AD103" s="377"/>
      <c r="AE103" s="377"/>
      <c r="AF103" s="377"/>
      <c r="AG103" s="377"/>
      <c r="AH103" s="377"/>
      <c r="AI103" s="377"/>
      <c r="AJ103" s="377"/>
      <c r="AK103" s="377"/>
      <c r="AL103" s="377"/>
      <c r="AM103" s="423"/>
      <c r="AN103" s="422"/>
    </row>
    <row r="104" spans="1:45" ht="15.75" x14ac:dyDescent="0.25">
      <c r="A104" s="377"/>
      <c r="B104" s="377"/>
      <c r="C104" s="377"/>
      <c r="D104" s="377"/>
      <c r="E104" s="377"/>
      <c r="F104" s="377"/>
      <c r="G104" s="377"/>
      <c r="H104" s="377"/>
      <c r="I104" s="377"/>
      <c r="J104" s="377"/>
      <c r="K104" s="377"/>
      <c r="L104" s="377"/>
      <c r="M104" s="377"/>
      <c r="N104" s="377"/>
      <c r="O104" s="377"/>
      <c r="P104" s="423"/>
      <c r="Q104" s="422"/>
      <c r="X104" s="377"/>
      <c r="Y104" s="377"/>
      <c r="Z104" s="377"/>
      <c r="AA104" s="377"/>
      <c r="AB104" s="377"/>
      <c r="AC104" s="377"/>
      <c r="AD104" s="377"/>
      <c r="AE104" s="377"/>
      <c r="AF104" s="377"/>
      <c r="AG104" s="377"/>
      <c r="AH104" s="377"/>
      <c r="AI104" s="377"/>
      <c r="AJ104" s="377"/>
      <c r="AK104" s="377"/>
      <c r="AL104" s="377"/>
      <c r="AM104" s="423"/>
      <c r="AN104" s="422"/>
    </row>
    <row r="105" spans="1:45" ht="15.75" x14ac:dyDescent="0.25">
      <c r="A105" s="381"/>
      <c r="B105" s="378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378"/>
      <c r="O105" s="377"/>
      <c r="P105" s="376"/>
      <c r="Q105" s="375"/>
      <c r="X105" s="377"/>
      <c r="Y105" s="377"/>
      <c r="Z105" s="377"/>
      <c r="AA105" s="377"/>
      <c r="AB105" s="377"/>
      <c r="AC105" s="377"/>
      <c r="AD105" s="377"/>
      <c r="AE105" s="377"/>
      <c r="AF105" s="377"/>
      <c r="AG105" s="377"/>
      <c r="AH105" s="377"/>
      <c r="AI105" s="377"/>
      <c r="AJ105" s="377"/>
      <c r="AK105" s="377"/>
      <c r="AL105" s="377"/>
      <c r="AM105" s="423"/>
      <c r="AN105" s="422"/>
    </row>
    <row r="106" spans="1:45" ht="15.75" x14ac:dyDescent="0.25">
      <c r="A106" s="427"/>
      <c r="B106" s="425"/>
      <c r="C106" s="378"/>
      <c r="D106" s="378"/>
      <c r="E106" s="378"/>
      <c r="F106" s="378"/>
      <c r="G106" s="378"/>
      <c r="H106" s="378"/>
      <c r="I106" s="378"/>
      <c r="J106" s="381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X106" s="377"/>
      <c r="Y106" s="376"/>
      <c r="Z106" s="375"/>
      <c r="AA106" s="377"/>
      <c r="AB106" s="377"/>
      <c r="AC106" s="377"/>
      <c r="AD106" s="377"/>
      <c r="AE106" s="377"/>
      <c r="AF106" s="377"/>
      <c r="AG106" s="377"/>
      <c r="AH106" s="377"/>
      <c r="AI106" s="377"/>
      <c r="AJ106" s="377"/>
      <c r="AK106" s="377"/>
      <c r="AL106" s="377"/>
      <c r="AM106" s="423"/>
      <c r="AN106" s="422"/>
    </row>
    <row r="107" spans="1:45" ht="23.25" x14ac:dyDescent="0.35">
      <c r="A107" s="480"/>
      <c r="J107" s="427"/>
      <c r="K107" s="425"/>
      <c r="L107" s="378"/>
      <c r="M107" s="378"/>
      <c r="N107" s="378"/>
      <c r="O107" s="378"/>
      <c r="P107" s="378"/>
      <c r="Q107" s="378"/>
      <c r="R107" s="378"/>
      <c r="S107" s="378"/>
      <c r="T107" s="378"/>
      <c r="U107" s="378"/>
      <c r="V107" s="378"/>
      <c r="X107" s="381"/>
      <c r="Y107" s="377"/>
      <c r="Z107" s="377"/>
      <c r="AA107" s="377"/>
      <c r="AB107" s="377"/>
      <c r="AC107" s="377"/>
      <c r="AD107" s="377"/>
      <c r="AE107" s="377"/>
      <c r="AF107" s="377"/>
      <c r="AG107" s="377"/>
      <c r="AH107" s="377"/>
      <c r="AI107" s="377"/>
      <c r="AJ107" s="377"/>
      <c r="AK107" s="377"/>
      <c r="AL107" s="377"/>
      <c r="AM107" s="377"/>
      <c r="AN107" s="377"/>
      <c r="AO107" s="377"/>
      <c r="AP107" s="377"/>
      <c r="AQ107" s="377"/>
      <c r="AR107" s="377"/>
      <c r="AS107" s="377"/>
    </row>
    <row r="108" spans="1:45" ht="23.25" x14ac:dyDescent="0.35">
      <c r="A108" s="480"/>
      <c r="X108" s="377"/>
      <c r="AM108" s="423"/>
      <c r="AN108" s="422"/>
    </row>
    <row r="109" spans="1:45" ht="23.25" x14ac:dyDescent="0.35">
      <c r="A109" s="480" t="s">
        <v>0</v>
      </c>
      <c r="X109" s="377"/>
      <c r="Y109" s="377"/>
      <c r="Z109" s="377"/>
      <c r="AA109" s="377"/>
      <c r="AB109" s="377"/>
      <c r="AC109" s="377"/>
      <c r="AD109" s="377"/>
      <c r="AE109" s="377"/>
      <c r="AF109" s="377"/>
      <c r="AG109" s="377"/>
      <c r="AH109" s="377"/>
      <c r="AI109" s="377"/>
      <c r="AJ109" s="377"/>
      <c r="AK109" s="377"/>
      <c r="AL109" s="377"/>
      <c r="AM109" s="377"/>
      <c r="AN109" s="424"/>
    </row>
    <row r="110" spans="1:45" ht="13.5" thickBot="1" x14ac:dyDescent="0.25"/>
    <row r="111" spans="1:45" ht="96" customHeight="1" thickBot="1" x14ac:dyDescent="0.45">
      <c r="A111" s="516" t="str">
        <f>CONCATENATE("DEGEN        ",AE6)</f>
        <v>DEGEN        groot wapen</v>
      </c>
      <c r="B111" s="517"/>
      <c r="C111" s="518" t="str">
        <f>CONCATENATE(AC6,"                     ", AD6)</f>
        <v>LOPER                      gemengd elek./mech.</v>
      </c>
      <c r="D111" s="519"/>
      <c r="E111" s="520"/>
      <c r="F111" s="520"/>
      <c r="G111" s="520"/>
      <c r="H111" s="520"/>
      <c r="I111" s="520"/>
      <c r="J111" s="520"/>
      <c r="K111" s="521"/>
      <c r="L111" s="522">
        <f>AA6</f>
        <v>0</v>
      </c>
      <c r="M111" s="523"/>
      <c r="N111" s="478" t="s">
        <v>69</v>
      </c>
      <c r="O111" s="524" t="s">
        <v>151</v>
      </c>
      <c r="P111" s="525"/>
      <c r="Q111" s="524" t="s">
        <v>150</v>
      </c>
      <c r="R111" s="525"/>
      <c r="S111" s="524" t="s">
        <v>73</v>
      </c>
      <c r="T111" s="525"/>
      <c r="U111" s="526" t="s">
        <v>95</v>
      </c>
      <c r="V111" s="527"/>
      <c r="W111" s="146" t="s">
        <v>145</v>
      </c>
    </row>
    <row r="112" spans="1:45" ht="16.5" thickBot="1" x14ac:dyDescent="0.3">
      <c r="A112" s="416" t="s">
        <v>100</v>
      </c>
      <c r="B112" s="420"/>
      <c r="C112" s="419">
        <v>1</v>
      </c>
      <c r="D112" s="418">
        <v>2</v>
      </c>
      <c r="E112" s="418">
        <v>3</v>
      </c>
      <c r="F112" s="418">
        <v>4</v>
      </c>
      <c r="G112" s="418">
        <v>5</v>
      </c>
      <c r="H112" s="418">
        <v>6</v>
      </c>
      <c r="I112" s="418">
        <v>7</v>
      </c>
      <c r="J112" s="418">
        <v>8</v>
      </c>
      <c r="K112" s="418">
        <v>9</v>
      </c>
      <c r="L112" s="417">
        <v>10</v>
      </c>
      <c r="M112" s="417">
        <v>11</v>
      </c>
      <c r="N112" s="414">
        <v>12</v>
      </c>
      <c r="O112" s="416" t="s">
        <v>99</v>
      </c>
      <c r="P112" s="415" t="s">
        <v>101</v>
      </c>
      <c r="Q112" s="413" t="s">
        <v>99</v>
      </c>
      <c r="R112" s="414" t="s">
        <v>101</v>
      </c>
      <c r="S112" s="413" t="s">
        <v>99</v>
      </c>
      <c r="T112" s="412" t="s">
        <v>101</v>
      </c>
      <c r="U112" s="528"/>
      <c r="V112" s="529"/>
      <c r="X112" s="381"/>
      <c r="Y112" s="377"/>
      <c r="Z112" s="377"/>
      <c r="AA112" s="377"/>
      <c r="AB112" s="377"/>
      <c r="AC112" s="377"/>
      <c r="AD112" s="377"/>
      <c r="AE112" s="377"/>
      <c r="AF112" s="377"/>
      <c r="AG112" s="377"/>
      <c r="AH112" s="377"/>
      <c r="AI112" s="377"/>
      <c r="AJ112" s="377"/>
      <c r="AK112" s="377"/>
      <c r="AL112" s="377"/>
      <c r="AM112" s="377"/>
      <c r="AN112" s="377"/>
      <c r="AO112" s="377"/>
      <c r="AP112" s="377"/>
      <c r="AQ112" s="377"/>
      <c r="AR112" s="377"/>
      <c r="AS112" s="377"/>
    </row>
    <row r="113" spans="1:45" ht="15.75" x14ac:dyDescent="0.25">
      <c r="A113" s="401"/>
      <c r="B113" s="400">
        <v>1</v>
      </c>
      <c r="C113" s="411"/>
      <c r="D113" s="410"/>
      <c r="E113" s="410"/>
      <c r="F113" s="410"/>
      <c r="G113" s="410"/>
      <c r="H113" s="410"/>
      <c r="I113" s="410"/>
      <c r="J113" s="409"/>
      <c r="K113" s="409"/>
      <c r="L113" s="409"/>
      <c r="M113" s="409"/>
      <c r="N113" s="407"/>
      <c r="O113" s="392"/>
      <c r="P113" s="393"/>
      <c r="Q113" s="392"/>
      <c r="R113" s="393"/>
      <c r="S113" s="392"/>
      <c r="T113" s="391"/>
      <c r="U113" s="508"/>
      <c r="V113" s="509"/>
      <c r="X113" s="377"/>
    </row>
    <row r="114" spans="1:45" ht="15.75" x14ac:dyDescent="0.25">
      <c r="A114" s="401"/>
      <c r="B114" s="402">
        <v>2</v>
      </c>
      <c r="C114" s="406"/>
      <c r="D114" s="404"/>
      <c r="E114" s="405"/>
      <c r="F114" s="405"/>
      <c r="G114" s="405"/>
      <c r="H114" s="405"/>
      <c r="I114" s="405"/>
      <c r="J114" s="408"/>
      <c r="K114" s="408"/>
      <c r="L114" s="408"/>
      <c r="M114" s="408"/>
      <c r="N114" s="407"/>
      <c r="O114" s="392"/>
      <c r="P114" s="393"/>
      <c r="Q114" s="392"/>
      <c r="R114" s="393"/>
      <c r="S114" s="392"/>
      <c r="T114" s="391"/>
      <c r="U114" s="508"/>
      <c r="V114" s="509"/>
      <c r="X114" s="377"/>
      <c r="Y114" s="377"/>
      <c r="Z114" s="377"/>
      <c r="AA114" s="377"/>
      <c r="AB114" s="377"/>
      <c r="AC114" s="377"/>
      <c r="AD114" s="377"/>
      <c r="AE114" s="377"/>
      <c r="AF114" s="377"/>
      <c r="AG114" s="377"/>
      <c r="AH114" s="377"/>
      <c r="AI114" s="377"/>
      <c r="AJ114" s="377"/>
      <c r="AK114" s="377"/>
      <c r="AL114" s="377"/>
      <c r="AM114" s="377"/>
      <c r="AN114" s="377"/>
      <c r="AO114" s="377"/>
      <c r="AP114" s="377"/>
      <c r="AQ114" s="377"/>
      <c r="AR114" s="377"/>
      <c r="AS114" s="377"/>
    </row>
    <row r="115" spans="1:45" ht="15.75" x14ac:dyDescent="0.25">
      <c r="A115" s="401"/>
      <c r="B115" s="400">
        <v>3</v>
      </c>
      <c r="C115" s="406"/>
      <c r="D115" s="405"/>
      <c r="E115" s="404"/>
      <c r="F115" s="405"/>
      <c r="G115" s="405"/>
      <c r="H115" s="405"/>
      <c r="I115" s="405"/>
      <c r="J115" s="408"/>
      <c r="K115" s="408"/>
      <c r="L115" s="408"/>
      <c r="M115" s="408"/>
      <c r="N115" s="407"/>
      <c r="O115" s="392"/>
      <c r="P115" s="393"/>
      <c r="Q115" s="392"/>
      <c r="R115" s="393"/>
      <c r="S115" s="392"/>
      <c r="T115" s="391"/>
      <c r="U115" s="508"/>
      <c r="V115" s="509"/>
      <c r="X115" s="421"/>
      <c r="AE115" s="421"/>
      <c r="AF115" s="421"/>
      <c r="AG115" s="421"/>
      <c r="AH115" s="421"/>
      <c r="AI115" s="421"/>
      <c r="AJ115" s="421"/>
      <c r="AK115" s="421"/>
      <c r="AL115" s="421"/>
      <c r="AM115" s="479"/>
      <c r="AN115" s="424"/>
    </row>
    <row r="116" spans="1:45" ht="15.75" x14ac:dyDescent="0.25">
      <c r="A116" s="401"/>
      <c r="B116" s="402">
        <v>4</v>
      </c>
      <c r="C116" s="406"/>
      <c r="D116" s="405"/>
      <c r="E116" s="405"/>
      <c r="F116" s="404"/>
      <c r="G116" s="405"/>
      <c r="H116" s="405"/>
      <c r="I116" s="405"/>
      <c r="J116" s="408"/>
      <c r="K116" s="408"/>
      <c r="L116" s="408"/>
      <c r="M116" s="408"/>
      <c r="N116" s="407"/>
      <c r="O116" s="392"/>
      <c r="P116" s="393"/>
      <c r="Q116" s="392"/>
      <c r="R116" s="393"/>
      <c r="S116" s="392"/>
      <c r="T116" s="391"/>
      <c r="U116" s="508"/>
      <c r="V116" s="509"/>
      <c r="Y116" s="377"/>
      <c r="Z116" s="377"/>
      <c r="AA116" s="377"/>
      <c r="AM116" s="479"/>
      <c r="AN116" s="424"/>
    </row>
    <row r="117" spans="1:45" ht="15.75" x14ac:dyDescent="0.25">
      <c r="A117" s="401"/>
      <c r="B117" s="400">
        <v>5</v>
      </c>
      <c r="C117" s="406"/>
      <c r="D117" s="405"/>
      <c r="E117" s="405"/>
      <c r="F117" s="405"/>
      <c r="G117" s="404"/>
      <c r="H117" s="405"/>
      <c r="I117" s="405"/>
      <c r="J117" s="408"/>
      <c r="K117" s="408"/>
      <c r="L117" s="408"/>
      <c r="M117" s="408"/>
      <c r="N117" s="407"/>
      <c r="O117" s="392"/>
      <c r="P117" s="393"/>
      <c r="Q117" s="392"/>
      <c r="R117" s="393"/>
      <c r="S117" s="392"/>
      <c r="T117" s="391"/>
      <c r="U117" s="508"/>
      <c r="V117" s="509"/>
    </row>
    <row r="118" spans="1:45" ht="15.75" x14ac:dyDescent="0.25">
      <c r="A118" s="401"/>
      <c r="B118" s="402">
        <v>6</v>
      </c>
      <c r="C118" s="406"/>
      <c r="D118" s="405"/>
      <c r="E118" s="405"/>
      <c r="F118" s="405"/>
      <c r="G118" s="405"/>
      <c r="H118" s="404"/>
      <c r="I118" s="405"/>
      <c r="J118" s="408"/>
      <c r="K118" s="408"/>
      <c r="L118" s="408"/>
      <c r="M118" s="408"/>
      <c r="N118" s="407"/>
      <c r="O118" s="392"/>
      <c r="P118" s="393"/>
      <c r="Q118" s="392"/>
      <c r="R118" s="393"/>
      <c r="S118" s="392"/>
      <c r="T118" s="391"/>
      <c r="U118" s="508"/>
      <c r="V118" s="509"/>
    </row>
    <row r="119" spans="1:45" ht="15.75" x14ac:dyDescent="0.25">
      <c r="A119" s="401"/>
      <c r="B119" s="400">
        <v>7</v>
      </c>
      <c r="C119" s="406"/>
      <c r="D119" s="405"/>
      <c r="E119" s="405"/>
      <c r="F119" s="405"/>
      <c r="G119" s="405"/>
      <c r="H119" s="405"/>
      <c r="I119" s="404"/>
      <c r="J119" s="403"/>
      <c r="K119" s="403"/>
      <c r="L119" s="403"/>
      <c r="M119" s="403"/>
      <c r="N119" s="394"/>
      <c r="O119" s="392"/>
      <c r="P119" s="393"/>
      <c r="Q119" s="392"/>
      <c r="R119" s="393"/>
      <c r="S119" s="392"/>
      <c r="T119" s="391"/>
      <c r="U119" s="508"/>
      <c r="V119" s="509"/>
      <c r="X119" s="426"/>
      <c r="Y119" s="377"/>
      <c r="Z119" s="377"/>
      <c r="AA119" s="377"/>
      <c r="AB119" s="377"/>
      <c r="AC119" s="377"/>
      <c r="AD119" s="377"/>
      <c r="AE119" s="377"/>
      <c r="AF119" s="377"/>
      <c r="AG119" s="377"/>
      <c r="AH119" s="377"/>
      <c r="AI119" s="377"/>
      <c r="AJ119" s="377"/>
      <c r="AK119" s="377"/>
      <c r="AL119" s="377"/>
      <c r="AM119" s="377"/>
      <c r="AN119" s="377"/>
      <c r="AO119" s="377"/>
      <c r="AP119" s="377"/>
      <c r="AQ119" s="377"/>
      <c r="AR119" s="377"/>
      <c r="AS119" s="377"/>
    </row>
    <row r="120" spans="1:45" ht="15.75" x14ac:dyDescent="0.25">
      <c r="A120" s="401"/>
      <c r="B120" s="402">
        <v>8</v>
      </c>
      <c r="C120" s="399"/>
      <c r="D120" s="398"/>
      <c r="E120" s="398"/>
      <c r="F120" s="398"/>
      <c r="G120" s="398"/>
      <c r="H120" s="398"/>
      <c r="I120" s="397"/>
      <c r="J120" s="395"/>
      <c r="K120" s="396"/>
      <c r="L120" s="396"/>
      <c r="M120" s="396"/>
      <c r="N120" s="394"/>
      <c r="O120" s="392"/>
      <c r="P120" s="393"/>
      <c r="Q120" s="392"/>
      <c r="R120" s="393"/>
      <c r="S120" s="392"/>
      <c r="T120" s="391"/>
      <c r="U120" s="508"/>
      <c r="V120" s="509"/>
      <c r="X120" s="421"/>
      <c r="AM120" s="479"/>
      <c r="AN120" s="424"/>
    </row>
    <row r="121" spans="1:45" ht="15.75" x14ac:dyDescent="0.25">
      <c r="A121" s="401"/>
      <c r="B121" s="400">
        <v>9</v>
      </c>
      <c r="C121" s="399"/>
      <c r="D121" s="398"/>
      <c r="E121" s="398"/>
      <c r="F121" s="398"/>
      <c r="G121" s="398"/>
      <c r="H121" s="398"/>
      <c r="I121" s="397"/>
      <c r="J121" s="396"/>
      <c r="K121" s="395"/>
      <c r="L121" s="396"/>
      <c r="M121" s="396"/>
      <c r="N121" s="394"/>
      <c r="O121" s="392"/>
      <c r="P121" s="393"/>
      <c r="Q121" s="392"/>
      <c r="R121" s="393"/>
      <c r="S121" s="392"/>
      <c r="T121" s="391"/>
      <c r="U121" s="508"/>
      <c r="V121" s="509"/>
      <c r="Y121" s="377"/>
      <c r="Z121" s="377"/>
      <c r="AA121" s="377"/>
      <c r="AB121" s="377"/>
      <c r="AC121" s="377"/>
      <c r="AD121" s="377"/>
      <c r="AE121" s="377"/>
      <c r="AF121" s="377"/>
      <c r="AG121" s="377"/>
      <c r="AH121" s="377"/>
      <c r="AI121" s="377"/>
      <c r="AJ121" s="377"/>
      <c r="AK121" s="377"/>
      <c r="AL121" s="377"/>
      <c r="AM121" s="377"/>
      <c r="AN121" s="377"/>
      <c r="AO121" s="377"/>
      <c r="AP121" s="377"/>
      <c r="AQ121" s="377"/>
      <c r="AR121" s="377"/>
      <c r="AS121" s="377"/>
    </row>
    <row r="122" spans="1:45" ht="15.75" x14ac:dyDescent="0.25">
      <c r="A122" s="401"/>
      <c r="B122" s="402">
        <v>10</v>
      </c>
      <c r="C122" s="399"/>
      <c r="D122" s="398"/>
      <c r="E122" s="398"/>
      <c r="F122" s="398"/>
      <c r="G122" s="398"/>
      <c r="H122" s="398"/>
      <c r="I122" s="397"/>
      <c r="J122" s="396"/>
      <c r="K122" s="396"/>
      <c r="L122" s="395"/>
      <c r="M122" s="396"/>
      <c r="N122" s="394"/>
      <c r="O122" s="392"/>
      <c r="P122" s="393"/>
      <c r="Q122" s="392"/>
      <c r="R122" s="393"/>
      <c r="S122" s="392"/>
      <c r="T122" s="391"/>
      <c r="U122" s="508"/>
      <c r="V122" s="509"/>
    </row>
    <row r="123" spans="1:45" ht="15.75" x14ac:dyDescent="0.25">
      <c r="A123" s="401"/>
      <c r="B123" s="400">
        <v>11</v>
      </c>
      <c r="C123" s="399"/>
      <c r="D123" s="398"/>
      <c r="E123" s="398"/>
      <c r="F123" s="398"/>
      <c r="G123" s="398"/>
      <c r="H123" s="398"/>
      <c r="I123" s="397"/>
      <c r="J123" s="396"/>
      <c r="K123" s="396"/>
      <c r="L123" s="396"/>
      <c r="M123" s="395"/>
      <c r="N123" s="394"/>
      <c r="O123" s="392"/>
      <c r="P123" s="393"/>
      <c r="Q123" s="392"/>
      <c r="R123" s="393"/>
      <c r="S123" s="392"/>
      <c r="T123" s="391"/>
      <c r="U123" s="508"/>
      <c r="V123" s="509"/>
      <c r="Y123" s="377"/>
      <c r="Z123" s="377"/>
      <c r="AA123" s="377"/>
      <c r="AB123" s="377"/>
      <c r="AC123" s="377"/>
      <c r="AD123" s="377"/>
      <c r="AE123" s="377"/>
      <c r="AF123" s="377"/>
      <c r="AG123" s="377"/>
      <c r="AH123" s="377"/>
      <c r="AI123" s="377"/>
      <c r="AJ123" s="377"/>
      <c r="AK123" s="377"/>
    </row>
    <row r="124" spans="1:45" ht="16.5" thickBot="1" x14ac:dyDescent="0.3">
      <c r="A124" s="390"/>
      <c r="B124" s="389">
        <v>12</v>
      </c>
      <c r="C124" s="388"/>
      <c r="D124" s="387"/>
      <c r="E124" s="387"/>
      <c r="F124" s="387"/>
      <c r="G124" s="387"/>
      <c r="H124" s="387"/>
      <c r="I124" s="387"/>
      <c r="J124" s="386"/>
      <c r="K124" s="386"/>
      <c r="L124" s="386"/>
      <c r="M124" s="386"/>
      <c r="N124" s="385"/>
      <c r="O124" s="383"/>
      <c r="P124" s="384"/>
      <c r="Q124" s="383"/>
      <c r="R124" s="384"/>
      <c r="S124" s="383"/>
      <c r="T124" s="382"/>
      <c r="U124" s="510"/>
      <c r="V124" s="511"/>
    </row>
    <row r="125" spans="1:45" ht="16.5" customHeight="1" x14ac:dyDescent="0.2"/>
    <row r="126" spans="1:45" ht="16.5" customHeight="1" x14ac:dyDescent="0.2">
      <c r="A126" s="377" t="s">
        <v>149</v>
      </c>
      <c r="B126" s="378"/>
      <c r="C126" s="378"/>
      <c r="D126" s="378"/>
      <c r="E126" s="378"/>
      <c r="F126" s="378"/>
      <c r="G126" s="378"/>
      <c r="H126" s="378"/>
      <c r="I126" s="378"/>
      <c r="J126" s="378"/>
      <c r="K126" s="378"/>
      <c r="L126" s="378"/>
      <c r="M126" s="378"/>
      <c r="N126" s="378"/>
      <c r="O126" s="377"/>
      <c r="P126" s="376"/>
      <c r="Q126" s="375"/>
      <c r="X126" s="381"/>
      <c r="Y126" s="377"/>
      <c r="Z126" s="377"/>
      <c r="AA126" s="377"/>
      <c r="AB126" s="377"/>
      <c r="AC126" s="377"/>
      <c r="AD126" s="377"/>
      <c r="AE126" s="377"/>
      <c r="AF126" s="377"/>
      <c r="AG126" s="377"/>
      <c r="AH126" s="377"/>
      <c r="AI126" s="377"/>
      <c r="AJ126" s="377"/>
      <c r="AK126" s="377"/>
      <c r="AL126" s="377"/>
      <c r="AM126" s="377"/>
      <c r="AN126" s="377"/>
      <c r="AO126" s="377"/>
      <c r="AP126" s="377"/>
      <c r="AQ126" s="377"/>
      <c r="AR126" s="377"/>
      <c r="AS126" s="377"/>
    </row>
    <row r="127" spans="1:45" ht="16.5" customHeight="1" x14ac:dyDescent="0.2">
      <c r="A127" s="381"/>
      <c r="B127" s="377"/>
      <c r="C127" s="377"/>
      <c r="D127" s="377"/>
      <c r="E127" s="377"/>
      <c r="F127" s="377"/>
      <c r="G127" s="377"/>
      <c r="H127" s="377"/>
      <c r="I127" s="377"/>
      <c r="J127" s="377"/>
      <c r="K127" s="377"/>
      <c r="L127" s="377"/>
      <c r="M127" s="377"/>
      <c r="N127" s="377"/>
      <c r="O127" s="377"/>
      <c r="P127" s="377"/>
      <c r="Q127" s="377"/>
      <c r="R127" s="377"/>
      <c r="S127" s="377"/>
      <c r="T127" s="377"/>
      <c r="U127" s="377"/>
      <c r="V127" s="377"/>
      <c r="X127" s="377"/>
    </row>
    <row r="128" spans="1:45" ht="16.5" customHeight="1" x14ac:dyDescent="0.2">
      <c r="A128" s="377"/>
      <c r="Y128" s="377"/>
      <c r="Z128" s="377"/>
      <c r="AA128" s="377"/>
      <c r="AB128" s="377"/>
      <c r="AC128" s="377"/>
      <c r="AD128" s="377"/>
      <c r="AE128" s="377"/>
      <c r="AF128" s="377"/>
      <c r="AG128" s="377"/>
      <c r="AH128" s="377"/>
      <c r="AI128" s="377"/>
      <c r="AJ128" s="377"/>
      <c r="AK128" s="377"/>
      <c r="AL128" s="377"/>
      <c r="AM128" s="377"/>
      <c r="AN128" s="377"/>
      <c r="AO128" s="377"/>
      <c r="AP128" s="377"/>
      <c r="AQ128" s="377"/>
      <c r="AR128" s="377"/>
      <c r="AS128" s="377"/>
    </row>
    <row r="129" spans="1:45" ht="16.5" customHeight="1" x14ac:dyDescent="0.2">
      <c r="A129" s="377"/>
      <c r="B129" s="377"/>
      <c r="C129" s="377"/>
      <c r="D129" s="377"/>
      <c r="E129" s="377"/>
      <c r="F129" s="377"/>
      <c r="G129" s="377"/>
      <c r="H129" s="377"/>
      <c r="I129" s="377"/>
      <c r="J129" s="377"/>
      <c r="K129" s="377"/>
      <c r="L129" s="377"/>
      <c r="M129" s="377"/>
      <c r="N129" s="377"/>
      <c r="O129" s="377"/>
      <c r="P129" s="377"/>
      <c r="Q129" s="377"/>
      <c r="R129" s="377"/>
      <c r="S129" s="377"/>
      <c r="T129" s="377"/>
      <c r="U129" s="377"/>
      <c r="V129" s="377"/>
      <c r="X129" s="421"/>
    </row>
    <row r="130" spans="1:45" ht="16.5" customHeight="1" x14ac:dyDescent="0.2">
      <c r="A130" s="421"/>
      <c r="H130" s="421"/>
      <c r="I130" s="421"/>
      <c r="J130" s="421"/>
      <c r="K130" s="421"/>
      <c r="L130" s="421"/>
      <c r="M130" s="421"/>
      <c r="N130" s="421"/>
      <c r="O130" s="421"/>
      <c r="P130" s="479"/>
      <c r="Q130" s="424"/>
      <c r="X130" s="421"/>
      <c r="Y130" s="377"/>
      <c r="Z130" s="377"/>
      <c r="AA130" s="377"/>
      <c r="AB130" s="377"/>
      <c r="AC130" s="377"/>
      <c r="AD130" s="377"/>
      <c r="AE130" s="377"/>
      <c r="AF130" s="377"/>
      <c r="AG130" s="377"/>
      <c r="AH130" s="377"/>
      <c r="AI130" s="377"/>
      <c r="AJ130" s="377"/>
      <c r="AK130" s="377"/>
      <c r="AL130" s="377"/>
      <c r="AM130" s="377"/>
      <c r="AN130" s="377"/>
      <c r="AO130" s="377"/>
      <c r="AP130" s="377"/>
      <c r="AQ130" s="377"/>
      <c r="AR130" s="377"/>
      <c r="AS130" s="377"/>
    </row>
    <row r="131" spans="1:45" ht="16.5" customHeight="1" x14ac:dyDescent="0.2">
      <c r="B131" s="377"/>
      <c r="C131" s="377"/>
      <c r="D131" s="377"/>
      <c r="P131" s="479"/>
      <c r="Q131" s="424"/>
    </row>
    <row r="132" spans="1:45" ht="16.5" customHeight="1" x14ac:dyDescent="0.2">
      <c r="Y132" s="377"/>
      <c r="Z132" s="377"/>
      <c r="AA132" s="377"/>
    </row>
    <row r="133" spans="1:45" ht="16.5" customHeight="1" x14ac:dyDescent="0.2"/>
    <row r="134" spans="1:45" ht="18" x14ac:dyDescent="0.25">
      <c r="A134" s="514" t="s">
        <v>53</v>
      </c>
      <c r="B134" s="515"/>
      <c r="C134" s="515"/>
      <c r="D134" s="515"/>
      <c r="E134" s="515"/>
    </row>
    <row r="135" spans="1:45" ht="13.5" thickBot="1" x14ac:dyDescent="0.25"/>
    <row r="136" spans="1:45" ht="93" customHeight="1" thickBot="1" x14ac:dyDescent="0.45">
      <c r="A136" s="516" t="str">
        <f>CONCATENATE("DEGEN        ",AE7)</f>
        <v>DEGEN        groot wapen</v>
      </c>
      <c r="B136" s="517"/>
      <c r="C136" s="518" t="str">
        <f>CONCATENATE(AC7,"                     ", AD7)</f>
        <v>LOPER                      gemengd elek./mech.</v>
      </c>
      <c r="D136" s="519"/>
      <c r="E136" s="520"/>
      <c r="F136" s="520"/>
      <c r="G136" s="520"/>
      <c r="H136" s="520"/>
      <c r="I136" s="520"/>
      <c r="J136" s="520"/>
      <c r="K136" s="521"/>
      <c r="L136" s="522">
        <f>AA7</f>
        <v>0</v>
      </c>
      <c r="M136" s="523"/>
      <c r="N136" s="478" t="s">
        <v>69</v>
      </c>
      <c r="O136" s="524" t="s">
        <v>151</v>
      </c>
      <c r="P136" s="525"/>
      <c r="Q136" s="524" t="s">
        <v>150</v>
      </c>
      <c r="R136" s="525"/>
      <c r="S136" s="524" t="s">
        <v>73</v>
      </c>
      <c r="T136" s="525"/>
      <c r="U136" s="526" t="s">
        <v>95</v>
      </c>
      <c r="V136" s="527"/>
      <c r="W136" s="146" t="s">
        <v>146</v>
      </c>
    </row>
    <row r="137" spans="1:45" ht="16.5" thickBot="1" x14ac:dyDescent="0.3">
      <c r="A137" s="416" t="s">
        <v>100</v>
      </c>
      <c r="B137" s="420"/>
      <c r="C137" s="419">
        <v>1</v>
      </c>
      <c r="D137" s="418">
        <v>2</v>
      </c>
      <c r="E137" s="418">
        <v>3</v>
      </c>
      <c r="F137" s="418">
        <v>4</v>
      </c>
      <c r="G137" s="418">
        <v>5</v>
      </c>
      <c r="H137" s="418">
        <v>6</v>
      </c>
      <c r="I137" s="418">
        <v>7</v>
      </c>
      <c r="J137" s="418">
        <v>8</v>
      </c>
      <c r="K137" s="418">
        <v>9</v>
      </c>
      <c r="L137" s="417">
        <v>10</v>
      </c>
      <c r="M137" s="417">
        <v>11</v>
      </c>
      <c r="N137" s="414">
        <v>12</v>
      </c>
      <c r="O137" s="416" t="s">
        <v>99</v>
      </c>
      <c r="P137" s="415" t="s">
        <v>101</v>
      </c>
      <c r="Q137" s="413" t="s">
        <v>99</v>
      </c>
      <c r="R137" s="414" t="s">
        <v>101</v>
      </c>
      <c r="S137" s="413" t="s">
        <v>99</v>
      </c>
      <c r="T137" s="412" t="s">
        <v>101</v>
      </c>
      <c r="U137" s="528"/>
      <c r="V137" s="529"/>
    </row>
    <row r="138" spans="1:45" ht="15.75" x14ac:dyDescent="0.25">
      <c r="A138" s="401"/>
      <c r="B138" s="400">
        <v>1</v>
      </c>
      <c r="C138" s="411"/>
      <c r="D138" s="410"/>
      <c r="E138" s="410"/>
      <c r="F138" s="410"/>
      <c r="G138" s="410"/>
      <c r="H138" s="410"/>
      <c r="I138" s="410"/>
      <c r="J138" s="409"/>
      <c r="K138" s="409"/>
      <c r="L138" s="409"/>
      <c r="M138" s="409"/>
      <c r="N138" s="407"/>
      <c r="O138" s="392"/>
      <c r="P138" s="393"/>
      <c r="Q138" s="392"/>
      <c r="R138" s="393"/>
      <c r="S138" s="392"/>
      <c r="T138" s="391"/>
      <c r="U138" s="508"/>
      <c r="V138" s="509"/>
    </row>
    <row r="139" spans="1:45" ht="15.75" x14ac:dyDescent="0.25">
      <c r="A139" s="401"/>
      <c r="B139" s="402">
        <v>2</v>
      </c>
      <c r="C139" s="406"/>
      <c r="D139" s="404"/>
      <c r="E139" s="405"/>
      <c r="F139" s="405"/>
      <c r="G139" s="405"/>
      <c r="H139" s="405"/>
      <c r="I139" s="405"/>
      <c r="J139" s="408"/>
      <c r="K139" s="408"/>
      <c r="L139" s="408"/>
      <c r="M139" s="408"/>
      <c r="N139" s="407"/>
      <c r="O139" s="392"/>
      <c r="P139" s="393"/>
      <c r="Q139" s="392"/>
      <c r="R139" s="393"/>
      <c r="S139" s="392"/>
      <c r="T139" s="391"/>
      <c r="U139" s="508"/>
      <c r="V139" s="509"/>
    </row>
    <row r="140" spans="1:45" ht="15.75" x14ac:dyDescent="0.25">
      <c r="A140" s="401"/>
      <c r="B140" s="400">
        <v>3</v>
      </c>
      <c r="C140" s="406"/>
      <c r="D140" s="405"/>
      <c r="E140" s="404"/>
      <c r="F140" s="405"/>
      <c r="G140" s="405"/>
      <c r="H140" s="405"/>
      <c r="I140" s="405"/>
      <c r="J140" s="408"/>
      <c r="K140" s="408"/>
      <c r="L140" s="408"/>
      <c r="M140" s="408"/>
      <c r="N140" s="407"/>
      <c r="O140" s="392"/>
      <c r="P140" s="393"/>
      <c r="Q140" s="392"/>
      <c r="R140" s="393"/>
      <c r="S140" s="392"/>
      <c r="T140" s="391"/>
      <c r="U140" s="508"/>
      <c r="V140" s="509"/>
    </row>
    <row r="141" spans="1:45" ht="15.75" x14ac:dyDescent="0.25">
      <c r="A141" s="401"/>
      <c r="B141" s="402">
        <v>4</v>
      </c>
      <c r="C141" s="406"/>
      <c r="D141" s="405"/>
      <c r="E141" s="405"/>
      <c r="F141" s="404"/>
      <c r="G141" s="405"/>
      <c r="H141" s="405"/>
      <c r="I141" s="405"/>
      <c r="J141" s="408"/>
      <c r="K141" s="408"/>
      <c r="L141" s="408"/>
      <c r="M141" s="408"/>
      <c r="N141" s="407"/>
      <c r="O141" s="392"/>
      <c r="P141" s="393"/>
      <c r="Q141" s="392"/>
      <c r="R141" s="393"/>
      <c r="S141" s="392"/>
      <c r="T141" s="391"/>
      <c r="U141" s="508"/>
      <c r="V141" s="509"/>
    </row>
    <row r="142" spans="1:45" ht="15.75" x14ac:dyDescent="0.25">
      <c r="A142" s="401"/>
      <c r="B142" s="400">
        <v>5</v>
      </c>
      <c r="C142" s="406"/>
      <c r="D142" s="405"/>
      <c r="E142" s="405"/>
      <c r="F142" s="405"/>
      <c r="G142" s="404"/>
      <c r="H142" s="405"/>
      <c r="I142" s="405"/>
      <c r="J142" s="408"/>
      <c r="K142" s="408"/>
      <c r="L142" s="408"/>
      <c r="M142" s="408"/>
      <c r="N142" s="407"/>
      <c r="O142" s="392"/>
      <c r="P142" s="393"/>
      <c r="Q142" s="392"/>
      <c r="R142" s="393"/>
      <c r="S142" s="392"/>
      <c r="T142" s="391"/>
      <c r="U142" s="508"/>
      <c r="V142" s="509"/>
    </row>
    <row r="143" spans="1:45" ht="15.75" x14ac:dyDescent="0.25">
      <c r="A143" s="401"/>
      <c r="B143" s="402">
        <v>6</v>
      </c>
      <c r="C143" s="406"/>
      <c r="D143" s="405"/>
      <c r="E143" s="405"/>
      <c r="F143" s="405"/>
      <c r="G143" s="405"/>
      <c r="H143" s="404"/>
      <c r="I143" s="405"/>
      <c r="J143" s="408"/>
      <c r="K143" s="408"/>
      <c r="L143" s="408"/>
      <c r="M143" s="408"/>
      <c r="N143" s="407"/>
      <c r="O143" s="392"/>
      <c r="P143" s="393"/>
      <c r="Q143" s="392"/>
      <c r="R143" s="393"/>
      <c r="S143" s="392"/>
      <c r="T143" s="391"/>
      <c r="U143" s="508"/>
      <c r="V143" s="509"/>
    </row>
    <row r="144" spans="1:45" ht="15.75" x14ac:dyDescent="0.25">
      <c r="A144" s="401"/>
      <c r="B144" s="400">
        <v>7</v>
      </c>
      <c r="C144" s="406"/>
      <c r="D144" s="405"/>
      <c r="E144" s="405"/>
      <c r="F144" s="405"/>
      <c r="G144" s="405"/>
      <c r="H144" s="405"/>
      <c r="I144" s="404"/>
      <c r="J144" s="403"/>
      <c r="K144" s="403"/>
      <c r="L144" s="403"/>
      <c r="M144" s="403"/>
      <c r="N144" s="394"/>
      <c r="O144" s="392"/>
      <c r="P144" s="393"/>
      <c r="Q144" s="392"/>
      <c r="R144" s="393"/>
      <c r="S144" s="392"/>
      <c r="T144" s="391"/>
      <c r="U144" s="508"/>
      <c r="V144" s="509"/>
    </row>
    <row r="145" spans="1:45" ht="15.75" x14ac:dyDescent="0.25">
      <c r="A145" s="401"/>
      <c r="B145" s="402">
        <v>8</v>
      </c>
      <c r="C145" s="399"/>
      <c r="D145" s="398"/>
      <c r="E145" s="398"/>
      <c r="F145" s="398"/>
      <c r="G145" s="398"/>
      <c r="H145" s="398"/>
      <c r="I145" s="397"/>
      <c r="J145" s="395"/>
      <c r="K145" s="396"/>
      <c r="L145" s="396"/>
      <c r="M145" s="396"/>
      <c r="N145" s="394"/>
      <c r="O145" s="392"/>
      <c r="P145" s="393"/>
      <c r="Q145" s="392"/>
      <c r="R145" s="393"/>
      <c r="S145" s="392"/>
      <c r="T145" s="391"/>
      <c r="U145" s="508"/>
      <c r="V145" s="509"/>
    </row>
    <row r="146" spans="1:45" ht="15.75" x14ac:dyDescent="0.25">
      <c r="A146" s="401"/>
      <c r="B146" s="400">
        <v>9</v>
      </c>
      <c r="C146" s="399"/>
      <c r="D146" s="398"/>
      <c r="E146" s="398"/>
      <c r="F146" s="398"/>
      <c r="G146" s="398"/>
      <c r="H146" s="398"/>
      <c r="I146" s="397"/>
      <c r="J146" s="396"/>
      <c r="K146" s="395"/>
      <c r="L146" s="396"/>
      <c r="M146" s="396"/>
      <c r="N146" s="394"/>
      <c r="O146" s="392"/>
      <c r="P146" s="393"/>
      <c r="Q146" s="392"/>
      <c r="R146" s="393"/>
      <c r="S146" s="392"/>
      <c r="T146" s="391"/>
      <c r="U146" s="508"/>
      <c r="V146" s="509"/>
    </row>
    <row r="147" spans="1:45" ht="15.75" x14ac:dyDescent="0.25">
      <c r="A147" s="401"/>
      <c r="B147" s="402">
        <v>10</v>
      </c>
      <c r="C147" s="399"/>
      <c r="D147" s="398"/>
      <c r="E147" s="398"/>
      <c r="F147" s="398"/>
      <c r="G147" s="398"/>
      <c r="H147" s="398"/>
      <c r="I147" s="397"/>
      <c r="J147" s="396"/>
      <c r="K147" s="396"/>
      <c r="L147" s="395"/>
      <c r="M147" s="396"/>
      <c r="N147" s="394"/>
      <c r="O147" s="392"/>
      <c r="P147" s="393"/>
      <c r="Q147" s="392"/>
      <c r="R147" s="393"/>
      <c r="S147" s="392"/>
      <c r="T147" s="391"/>
      <c r="U147" s="508"/>
      <c r="V147" s="509"/>
      <c r="X147" s="381"/>
      <c r="Y147" s="378"/>
      <c r="Z147" s="378"/>
      <c r="AA147" s="378"/>
      <c r="AB147" s="378"/>
      <c r="AC147" s="378"/>
      <c r="AD147" s="378"/>
      <c r="AE147" s="378"/>
      <c r="AF147" s="378"/>
      <c r="AG147" s="378"/>
      <c r="AH147" s="378"/>
      <c r="AI147" s="378"/>
      <c r="AJ147" s="378"/>
      <c r="AK147" s="378"/>
      <c r="AL147" s="377"/>
      <c r="AM147" s="376"/>
      <c r="AN147" s="375"/>
    </row>
    <row r="148" spans="1:45" ht="15.75" x14ac:dyDescent="0.25">
      <c r="A148" s="401"/>
      <c r="B148" s="400">
        <v>11</v>
      </c>
      <c r="C148" s="399"/>
      <c r="D148" s="398"/>
      <c r="E148" s="398"/>
      <c r="F148" s="398"/>
      <c r="G148" s="398"/>
      <c r="H148" s="398"/>
      <c r="I148" s="397"/>
      <c r="J148" s="396"/>
      <c r="K148" s="396"/>
      <c r="L148" s="396"/>
      <c r="M148" s="395"/>
      <c r="N148" s="394"/>
      <c r="O148" s="392"/>
      <c r="P148" s="393"/>
      <c r="Q148" s="392"/>
      <c r="R148" s="393"/>
      <c r="S148" s="392"/>
      <c r="T148" s="391"/>
      <c r="U148" s="508"/>
      <c r="V148" s="509"/>
      <c r="X148" s="427"/>
      <c r="Y148" s="425"/>
      <c r="Z148" s="378"/>
      <c r="AA148" s="378"/>
      <c r="AB148" s="378"/>
      <c r="AC148" s="378"/>
      <c r="AD148" s="378"/>
      <c r="AE148" s="378"/>
      <c r="AF148" s="378"/>
      <c r="AG148" s="378"/>
      <c r="AH148" s="378"/>
      <c r="AI148" s="378"/>
      <c r="AJ148" s="378"/>
      <c r="AK148" s="378"/>
      <c r="AL148" s="377"/>
      <c r="AM148" s="376"/>
      <c r="AN148" s="375"/>
    </row>
    <row r="149" spans="1:45" ht="16.5" thickBot="1" x14ac:dyDescent="0.3">
      <c r="A149" s="390"/>
      <c r="B149" s="389">
        <v>12</v>
      </c>
      <c r="C149" s="388"/>
      <c r="D149" s="387"/>
      <c r="E149" s="387"/>
      <c r="F149" s="387"/>
      <c r="G149" s="387"/>
      <c r="H149" s="387"/>
      <c r="I149" s="387"/>
      <c r="J149" s="386"/>
      <c r="K149" s="386"/>
      <c r="L149" s="386"/>
      <c r="M149" s="386"/>
      <c r="N149" s="385"/>
      <c r="O149" s="383"/>
      <c r="P149" s="384"/>
      <c r="Q149" s="383"/>
      <c r="R149" s="384"/>
      <c r="S149" s="383"/>
      <c r="T149" s="382"/>
      <c r="U149" s="510"/>
      <c r="V149" s="511"/>
      <c r="X149" s="381"/>
      <c r="Y149" s="378"/>
      <c r="Z149" s="378"/>
      <c r="AA149" s="378"/>
      <c r="AB149" s="378"/>
      <c r="AC149" s="378"/>
      <c r="AD149" s="378"/>
      <c r="AE149" s="378"/>
      <c r="AF149" s="378"/>
      <c r="AG149" s="378"/>
      <c r="AH149" s="378"/>
      <c r="AI149" s="421"/>
      <c r="AJ149" s="377"/>
      <c r="AK149" s="377"/>
      <c r="AL149" s="377"/>
      <c r="AM149" s="376"/>
      <c r="AN149" s="375"/>
    </row>
    <row r="150" spans="1:45" ht="15" x14ac:dyDescent="0.2">
      <c r="X150" s="377"/>
      <c r="Y150" s="377"/>
      <c r="Z150" s="378"/>
      <c r="AA150" s="378"/>
      <c r="AB150" s="378"/>
      <c r="AC150" s="378"/>
      <c r="AD150" s="378"/>
      <c r="AE150" s="378"/>
      <c r="AF150" s="378"/>
      <c r="AG150" s="378"/>
      <c r="AH150" s="378"/>
      <c r="AI150" s="378"/>
      <c r="AJ150" s="377"/>
      <c r="AK150" s="377"/>
      <c r="AL150" s="377"/>
      <c r="AM150" s="376"/>
      <c r="AN150" s="375"/>
    </row>
    <row r="151" spans="1:45" ht="15" x14ac:dyDescent="0.2">
      <c r="A151" s="377" t="s">
        <v>149</v>
      </c>
      <c r="X151" s="425"/>
      <c r="Y151" s="425"/>
      <c r="Z151" s="378"/>
      <c r="AA151" s="378"/>
      <c r="AB151" s="378"/>
      <c r="AC151" s="378"/>
      <c r="AD151" s="378"/>
      <c r="AE151" s="378"/>
      <c r="AF151" s="378"/>
      <c r="AG151" s="378"/>
      <c r="AH151" s="378"/>
      <c r="AI151" s="378"/>
      <c r="AJ151" s="377"/>
      <c r="AK151" s="377"/>
      <c r="AL151" s="377"/>
      <c r="AM151" s="376"/>
      <c r="AN151" s="375"/>
    </row>
    <row r="152" spans="1:45" x14ac:dyDescent="0.2">
      <c r="A152" s="426"/>
      <c r="B152" s="377"/>
      <c r="C152" s="377"/>
      <c r="D152" s="377"/>
      <c r="E152" s="377"/>
      <c r="F152" s="377"/>
      <c r="G152" s="377"/>
      <c r="H152" s="377"/>
      <c r="I152" s="377"/>
      <c r="J152" s="377"/>
      <c r="K152" s="377"/>
      <c r="L152" s="377"/>
      <c r="M152" s="377"/>
      <c r="N152" s="377"/>
      <c r="O152" s="377"/>
      <c r="P152" s="377"/>
      <c r="Q152" s="377"/>
      <c r="R152" s="377"/>
      <c r="S152" s="377"/>
      <c r="T152" s="377"/>
      <c r="U152" s="377"/>
      <c r="V152" s="377"/>
      <c r="X152" s="381"/>
      <c r="Y152" s="377"/>
      <c r="Z152" s="377"/>
      <c r="AA152" s="377"/>
      <c r="AB152" s="377"/>
      <c r="AC152" s="377"/>
      <c r="AD152" s="377"/>
      <c r="AE152" s="377"/>
      <c r="AF152" s="377"/>
      <c r="AG152" s="377"/>
      <c r="AH152" s="377"/>
      <c r="AI152" s="377"/>
      <c r="AJ152" s="377"/>
      <c r="AK152" s="377"/>
      <c r="AL152" s="377"/>
      <c r="AM152" s="377"/>
    </row>
    <row r="153" spans="1:45" ht="15" x14ac:dyDescent="0.2">
      <c r="A153" s="421"/>
      <c r="P153" s="479"/>
      <c r="Q153" s="424"/>
      <c r="X153" s="377"/>
      <c r="AF153" s="377"/>
      <c r="AG153" s="377"/>
      <c r="AH153" s="377"/>
      <c r="AI153" s="377"/>
      <c r="AJ153" s="377"/>
      <c r="AK153" s="378"/>
      <c r="AL153" s="378"/>
      <c r="AM153" s="380"/>
      <c r="AN153" s="379"/>
    </row>
    <row r="154" spans="1:45" ht="15" x14ac:dyDescent="0.2">
      <c r="B154" s="377"/>
      <c r="C154" s="377"/>
      <c r="D154" s="377"/>
      <c r="E154" s="377"/>
      <c r="F154" s="377"/>
      <c r="G154" s="377"/>
      <c r="H154" s="377"/>
      <c r="I154" s="377"/>
      <c r="J154" s="377"/>
      <c r="K154" s="377"/>
      <c r="L154" s="377"/>
      <c r="M154" s="377"/>
      <c r="N154" s="377"/>
      <c r="O154" s="377"/>
      <c r="P154" s="377"/>
      <c r="Q154" s="377"/>
      <c r="R154" s="377"/>
      <c r="S154" s="377"/>
      <c r="T154" s="377"/>
      <c r="U154" s="377"/>
      <c r="V154" s="377"/>
      <c r="X154" s="425"/>
      <c r="Y154" s="425"/>
      <c r="Z154" s="378"/>
      <c r="AA154" s="378"/>
      <c r="AB154" s="378"/>
      <c r="AC154" s="378"/>
      <c r="AD154" s="378"/>
      <c r="AE154" s="378"/>
      <c r="AF154" s="378"/>
      <c r="AG154" s="377"/>
      <c r="AH154" s="377"/>
      <c r="AI154" s="377"/>
      <c r="AJ154" s="377"/>
      <c r="AK154" s="377"/>
      <c r="AL154" s="378"/>
      <c r="AM154" s="380"/>
      <c r="AN154" s="379"/>
    </row>
    <row r="155" spans="1:45" x14ac:dyDescent="0.2">
      <c r="X155" s="381"/>
      <c r="Y155" s="377"/>
      <c r="Z155" s="377"/>
      <c r="AA155" s="377"/>
      <c r="AB155" s="377"/>
      <c r="AC155" s="377"/>
      <c r="AD155" s="377"/>
      <c r="AE155" s="377"/>
      <c r="AF155" s="377"/>
      <c r="AG155" s="377"/>
      <c r="AH155" s="377"/>
      <c r="AI155" s="377"/>
      <c r="AJ155" s="377"/>
      <c r="AK155" s="377"/>
      <c r="AL155" s="377"/>
      <c r="AM155" s="377"/>
      <c r="AN155" s="377"/>
      <c r="AO155" s="377"/>
      <c r="AP155" s="377"/>
      <c r="AQ155" s="377"/>
      <c r="AR155" s="377"/>
      <c r="AS155" s="377"/>
    </row>
    <row r="156" spans="1:45" ht="15" x14ac:dyDescent="0.2">
      <c r="B156" s="377"/>
      <c r="C156" s="377"/>
      <c r="D156" s="377"/>
      <c r="E156" s="377"/>
      <c r="F156" s="377"/>
      <c r="G156" s="377"/>
      <c r="H156" s="377"/>
      <c r="I156" s="377"/>
      <c r="J156" s="377"/>
      <c r="K156" s="377"/>
      <c r="L156" s="377"/>
      <c r="M156" s="377"/>
      <c r="N156" s="377"/>
      <c r="X156" s="377"/>
      <c r="AI156" s="421"/>
      <c r="AJ156" s="421"/>
      <c r="AK156" s="421"/>
      <c r="AL156" s="421"/>
      <c r="AM156" s="479"/>
      <c r="AN156" s="424"/>
    </row>
    <row r="157" spans="1:45" ht="15.75" x14ac:dyDescent="0.25">
      <c r="X157" s="377"/>
      <c r="Y157" s="377"/>
      <c r="Z157" s="377"/>
      <c r="AA157" s="377"/>
      <c r="AB157" s="377"/>
      <c r="AC157" s="377"/>
      <c r="AD157" s="377"/>
      <c r="AE157" s="377"/>
      <c r="AF157" s="377"/>
      <c r="AG157" s="377"/>
      <c r="AH157" s="377"/>
      <c r="AI157" s="377"/>
      <c r="AJ157" s="377"/>
      <c r="AK157" s="377"/>
      <c r="AL157" s="377"/>
      <c r="AM157" s="423"/>
      <c r="AN157" s="422"/>
    </row>
    <row r="158" spans="1:45" ht="15.75" x14ac:dyDescent="0.25">
      <c r="X158" s="381"/>
      <c r="Y158" s="377"/>
      <c r="Z158" s="377"/>
      <c r="AA158" s="377"/>
      <c r="AB158" s="377"/>
      <c r="AC158" s="377"/>
      <c r="AD158" s="377"/>
      <c r="AE158" s="377"/>
      <c r="AF158" s="377"/>
      <c r="AG158" s="377"/>
      <c r="AH158" s="377"/>
      <c r="AI158" s="377"/>
      <c r="AJ158" s="377"/>
      <c r="AK158" s="377"/>
      <c r="AL158" s="377"/>
      <c r="AM158" s="423"/>
      <c r="AN158" s="422"/>
    </row>
    <row r="159" spans="1:45" ht="23.25" x14ac:dyDescent="0.35">
      <c r="A159" s="480" t="s">
        <v>53</v>
      </c>
      <c r="X159" s="377"/>
      <c r="AM159" s="423"/>
      <c r="AN159" s="422"/>
    </row>
    <row r="160" spans="1:45" ht="16.5" thickBot="1" x14ac:dyDescent="0.3">
      <c r="X160" s="377"/>
      <c r="Y160" s="377"/>
      <c r="Z160" s="377"/>
      <c r="AA160" s="377"/>
      <c r="AB160" s="377"/>
      <c r="AC160" s="377"/>
      <c r="AD160" s="377"/>
      <c r="AE160" s="377"/>
      <c r="AF160" s="377"/>
      <c r="AG160" s="377"/>
      <c r="AH160" s="377"/>
      <c r="AI160" s="377"/>
      <c r="AJ160" s="377"/>
      <c r="AK160" s="377"/>
      <c r="AL160" s="377"/>
      <c r="AM160" s="423"/>
      <c r="AN160" s="422"/>
    </row>
    <row r="161" spans="1:40" ht="105.75" customHeight="1" thickBot="1" x14ac:dyDescent="0.45">
      <c r="A161" s="516" t="str">
        <f>CONCATENATE("DEGEN        ",AE8)</f>
        <v>DEGEN        groot wapen</v>
      </c>
      <c r="B161" s="517"/>
      <c r="C161" s="518" t="str">
        <f>CONCATENATE(AC8,"                     ", AD8)</f>
        <v>LOPER                      gemengd elek./mech.</v>
      </c>
      <c r="D161" s="519"/>
      <c r="E161" s="520"/>
      <c r="F161" s="520"/>
      <c r="G161" s="520"/>
      <c r="H161" s="520"/>
      <c r="I161" s="520"/>
      <c r="J161" s="520"/>
      <c r="K161" s="521"/>
      <c r="L161" s="522">
        <f>AA8</f>
        <v>0</v>
      </c>
      <c r="M161" s="523"/>
      <c r="N161" s="478" t="s">
        <v>69</v>
      </c>
      <c r="O161" s="524" t="s">
        <v>151</v>
      </c>
      <c r="P161" s="525"/>
      <c r="Q161" s="524" t="s">
        <v>150</v>
      </c>
      <c r="R161" s="525"/>
      <c r="S161" s="524" t="s">
        <v>73</v>
      </c>
      <c r="T161" s="525"/>
      <c r="U161" s="526" t="s">
        <v>95</v>
      </c>
      <c r="V161" s="527"/>
      <c r="W161" s="146" t="s">
        <v>147</v>
      </c>
      <c r="X161" s="377"/>
      <c r="Y161" s="377"/>
      <c r="Z161" s="377"/>
      <c r="AA161" s="377"/>
      <c r="AB161" s="377"/>
      <c r="AC161" s="377"/>
      <c r="AD161" s="377"/>
      <c r="AE161" s="377"/>
      <c r="AF161" s="377"/>
      <c r="AG161" s="377"/>
      <c r="AH161" s="377"/>
      <c r="AI161" s="377"/>
      <c r="AJ161" s="377"/>
      <c r="AK161" s="377"/>
      <c r="AL161" s="377"/>
      <c r="AM161" s="423"/>
      <c r="AN161" s="422"/>
    </row>
    <row r="162" spans="1:40" ht="16.5" thickBot="1" x14ac:dyDescent="0.3">
      <c r="A162" s="416" t="s">
        <v>100</v>
      </c>
      <c r="B162" s="420"/>
      <c r="C162" s="419">
        <v>1</v>
      </c>
      <c r="D162" s="418">
        <v>2</v>
      </c>
      <c r="E162" s="418">
        <v>3</v>
      </c>
      <c r="F162" s="418">
        <v>4</v>
      </c>
      <c r="G162" s="418">
        <v>5</v>
      </c>
      <c r="H162" s="418">
        <v>6</v>
      </c>
      <c r="I162" s="418">
        <v>7</v>
      </c>
      <c r="J162" s="418">
        <v>8</v>
      </c>
      <c r="K162" s="418">
        <v>9</v>
      </c>
      <c r="L162" s="417">
        <v>10</v>
      </c>
      <c r="M162" s="417">
        <v>11</v>
      </c>
      <c r="N162" s="414">
        <v>12</v>
      </c>
      <c r="O162" s="416" t="s">
        <v>99</v>
      </c>
      <c r="P162" s="415" t="s">
        <v>101</v>
      </c>
      <c r="Q162" s="413" t="s">
        <v>99</v>
      </c>
      <c r="R162" s="414" t="s">
        <v>101</v>
      </c>
      <c r="S162" s="413" t="s">
        <v>99</v>
      </c>
      <c r="T162" s="412" t="s">
        <v>101</v>
      </c>
      <c r="U162" s="528"/>
      <c r="V162" s="529"/>
      <c r="X162" s="377"/>
      <c r="Y162" s="377"/>
      <c r="Z162" s="377"/>
      <c r="AA162" s="377"/>
      <c r="AB162" s="377"/>
      <c r="AC162" s="377"/>
      <c r="AD162" s="377"/>
      <c r="AE162" s="377"/>
      <c r="AF162" s="377"/>
      <c r="AG162" s="377"/>
      <c r="AH162" s="377"/>
      <c r="AI162" s="377"/>
      <c r="AJ162" s="377"/>
      <c r="AK162" s="377"/>
      <c r="AL162" s="377"/>
      <c r="AM162" s="423"/>
      <c r="AN162" s="422"/>
    </row>
    <row r="163" spans="1:40" ht="15.75" customHeight="1" x14ac:dyDescent="0.25">
      <c r="A163" s="401"/>
      <c r="B163" s="400">
        <v>1</v>
      </c>
      <c r="C163" s="411"/>
      <c r="D163" s="410"/>
      <c r="E163" s="410"/>
      <c r="F163" s="410"/>
      <c r="G163" s="410"/>
      <c r="H163" s="410"/>
      <c r="I163" s="410"/>
      <c r="J163" s="409"/>
      <c r="K163" s="409"/>
      <c r="L163" s="409"/>
      <c r="M163" s="409"/>
      <c r="N163" s="407"/>
      <c r="O163" s="392"/>
      <c r="P163" s="393"/>
      <c r="Q163" s="392"/>
      <c r="R163" s="393"/>
      <c r="S163" s="392"/>
      <c r="T163" s="391"/>
      <c r="U163" s="508"/>
      <c r="V163" s="509"/>
    </row>
    <row r="164" spans="1:40" ht="15.75" x14ac:dyDescent="0.25">
      <c r="A164" s="401"/>
      <c r="B164" s="402">
        <v>2</v>
      </c>
      <c r="C164" s="406"/>
      <c r="D164" s="404"/>
      <c r="E164" s="405"/>
      <c r="F164" s="405"/>
      <c r="G164" s="405"/>
      <c r="H164" s="405"/>
      <c r="I164" s="405"/>
      <c r="J164" s="408"/>
      <c r="K164" s="408"/>
      <c r="L164" s="408"/>
      <c r="M164" s="408"/>
      <c r="N164" s="407"/>
      <c r="O164" s="392"/>
      <c r="P164" s="393"/>
      <c r="Q164" s="392"/>
      <c r="R164" s="393"/>
      <c r="S164" s="392"/>
      <c r="T164" s="391"/>
      <c r="U164" s="508"/>
      <c r="V164" s="509"/>
    </row>
    <row r="165" spans="1:40" ht="15.75" x14ac:dyDescent="0.25">
      <c r="A165" s="401"/>
      <c r="B165" s="400">
        <v>3</v>
      </c>
      <c r="C165" s="406"/>
      <c r="D165" s="405"/>
      <c r="E165" s="404"/>
      <c r="F165" s="405"/>
      <c r="G165" s="405"/>
      <c r="H165" s="405"/>
      <c r="I165" s="405"/>
      <c r="J165" s="408"/>
      <c r="K165" s="408"/>
      <c r="L165" s="408"/>
      <c r="M165" s="408"/>
      <c r="N165" s="407"/>
      <c r="O165" s="392"/>
      <c r="P165" s="393"/>
      <c r="Q165" s="392"/>
      <c r="R165" s="393"/>
      <c r="S165" s="392"/>
      <c r="T165" s="391"/>
      <c r="U165" s="508"/>
      <c r="V165" s="509"/>
    </row>
    <row r="166" spans="1:40" ht="15.75" x14ac:dyDescent="0.25">
      <c r="A166" s="401"/>
      <c r="B166" s="402">
        <v>4</v>
      </c>
      <c r="C166" s="406"/>
      <c r="D166" s="405"/>
      <c r="E166" s="405"/>
      <c r="F166" s="404"/>
      <c r="G166" s="405"/>
      <c r="H166" s="405"/>
      <c r="I166" s="405"/>
      <c r="J166" s="408"/>
      <c r="K166" s="408"/>
      <c r="L166" s="408"/>
      <c r="M166" s="408"/>
      <c r="N166" s="407"/>
      <c r="O166" s="392"/>
      <c r="P166" s="393"/>
      <c r="Q166" s="392"/>
      <c r="R166" s="393"/>
      <c r="S166" s="392"/>
      <c r="T166" s="391"/>
      <c r="U166" s="508"/>
      <c r="V166" s="509"/>
    </row>
    <row r="167" spans="1:40" ht="15.75" x14ac:dyDescent="0.25">
      <c r="A167" s="401"/>
      <c r="B167" s="400">
        <v>5</v>
      </c>
      <c r="C167" s="406"/>
      <c r="D167" s="405"/>
      <c r="E167" s="405"/>
      <c r="F167" s="405"/>
      <c r="G167" s="404"/>
      <c r="H167" s="405"/>
      <c r="I167" s="405"/>
      <c r="J167" s="408"/>
      <c r="K167" s="408"/>
      <c r="L167" s="408"/>
      <c r="M167" s="408"/>
      <c r="N167" s="407"/>
      <c r="O167" s="392"/>
      <c r="P167" s="393"/>
      <c r="Q167" s="392"/>
      <c r="R167" s="393"/>
      <c r="S167" s="392"/>
      <c r="T167" s="391"/>
      <c r="U167" s="508"/>
      <c r="V167" s="509"/>
    </row>
    <row r="168" spans="1:40" ht="15.75" x14ac:dyDescent="0.25">
      <c r="A168" s="401"/>
      <c r="B168" s="402">
        <v>6</v>
      </c>
      <c r="C168" s="406"/>
      <c r="D168" s="405"/>
      <c r="E168" s="405"/>
      <c r="F168" s="405"/>
      <c r="G168" s="405"/>
      <c r="H168" s="404"/>
      <c r="I168" s="405"/>
      <c r="J168" s="408"/>
      <c r="K168" s="408"/>
      <c r="L168" s="408"/>
      <c r="M168" s="408"/>
      <c r="N168" s="407"/>
      <c r="O168" s="392"/>
      <c r="P168" s="393"/>
      <c r="Q168" s="392"/>
      <c r="R168" s="393"/>
      <c r="S168" s="392"/>
      <c r="T168" s="391"/>
      <c r="U168" s="508"/>
      <c r="V168" s="509"/>
    </row>
    <row r="169" spans="1:40" ht="15.75" x14ac:dyDescent="0.25">
      <c r="A169" s="401"/>
      <c r="B169" s="400">
        <v>7</v>
      </c>
      <c r="C169" s="406"/>
      <c r="D169" s="405"/>
      <c r="E169" s="405"/>
      <c r="F169" s="405"/>
      <c r="G169" s="405"/>
      <c r="H169" s="405"/>
      <c r="I169" s="404"/>
      <c r="J169" s="403"/>
      <c r="K169" s="403"/>
      <c r="L169" s="403"/>
      <c r="M169" s="403"/>
      <c r="N169" s="394"/>
      <c r="O169" s="392"/>
      <c r="P169" s="393"/>
      <c r="Q169" s="392"/>
      <c r="R169" s="393"/>
      <c r="S169" s="392"/>
      <c r="T169" s="391"/>
      <c r="U169" s="508"/>
      <c r="V169" s="509"/>
    </row>
    <row r="170" spans="1:40" ht="15.75" x14ac:dyDescent="0.25">
      <c r="A170" s="401"/>
      <c r="B170" s="402">
        <v>8</v>
      </c>
      <c r="C170" s="399"/>
      <c r="D170" s="398"/>
      <c r="E170" s="398"/>
      <c r="F170" s="398"/>
      <c r="G170" s="398"/>
      <c r="H170" s="398"/>
      <c r="I170" s="397"/>
      <c r="J170" s="395"/>
      <c r="K170" s="396"/>
      <c r="L170" s="396"/>
      <c r="M170" s="396"/>
      <c r="N170" s="394"/>
      <c r="O170" s="392"/>
      <c r="P170" s="393"/>
      <c r="Q170" s="392"/>
      <c r="R170" s="393"/>
      <c r="S170" s="392"/>
      <c r="T170" s="391"/>
      <c r="U170" s="508"/>
      <c r="V170" s="509"/>
    </row>
    <row r="171" spans="1:40" ht="15.75" x14ac:dyDescent="0.25">
      <c r="A171" s="401"/>
      <c r="B171" s="400">
        <v>9</v>
      </c>
      <c r="C171" s="399"/>
      <c r="D171" s="398"/>
      <c r="E171" s="398"/>
      <c r="F171" s="398"/>
      <c r="G171" s="398"/>
      <c r="H171" s="398"/>
      <c r="I171" s="397"/>
      <c r="J171" s="396"/>
      <c r="K171" s="395"/>
      <c r="L171" s="396"/>
      <c r="M171" s="396"/>
      <c r="N171" s="394"/>
      <c r="O171" s="392"/>
      <c r="P171" s="393"/>
      <c r="Q171" s="392"/>
      <c r="R171" s="393"/>
      <c r="S171" s="392"/>
      <c r="T171" s="391"/>
      <c r="U171" s="508"/>
      <c r="V171" s="509"/>
    </row>
    <row r="172" spans="1:40" ht="15.75" x14ac:dyDescent="0.25">
      <c r="A172" s="401"/>
      <c r="B172" s="402">
        <v>10</v>
      </c>
      <c r="C172" s="399"/>
      <c r="D172" s="398"/>
      <c r="E172" s="398"/>
      <c r="F172" s="398"/>
      <c r="G172" s="398"/>
      <c r="H172" s="398"/>
      <c r="I172" s="397"/>
      <c r="J172" s="396"/>
      <c r="K172" s="396"/>
      <c r="L172" s="395"/>
      <c r="M172" s="396"/>
      <c r="N172" s="394"/>
      <c r="O172" s="392"/>
      <c r="P172" s="393"/>
      <c r="Q172" s="392"/>
      <c r="R172" s="393"/>
      <c r="S172" s="392"/>
      <c r="T172" s="391"/>
      <c r="U172" s="508"/>
      <c r="V172" s="509"/>
    </row>
    <row r="173" spans="1:40" ht="15.75" x14ac:dyDescent="0.25">
      <c r="A173" s="401"/>
      <c r="B173" s="400">
        <v>11</v>
      </c>
      <c r="C173" s="399"/>
      <c r="D173" s="398"/>
      <c r="E173" s="398"/>
      <c r="F173" s="398"/>
      <c r="G173" s="398"/>
      <c r="H173" s="398"/>
      <c r="I173" s="397"/>
      <c r="J173" s="396"/>
      <c r="K173" s="396"/>
      <c r="L173" s="396"/>
      <c r="M173" s="395"/>
      <c r="N173" s="394"/>
      <c r="O173" s="392"/>
      <c r="P173" s="393"/>
      <c r="Q173" s="392"/>
      <c r="R173" s="393"/>
      <c r="S173" s="392"/>
      <c r="T173" s="391"/>
      <c r="U173" s="508"/>
      <c r="V173" s="509"/>
    </row>
    <row r="174" spans="1:40" ht="16.5" thickBot="1" x14ac:dyDescent="0.3">
      <c r="A174" s="390"/>
      <c r="B174" s="389">
        <v>12</v>
      </c>
      <c r="C174" s="388"/>
      <c r="D174" s="387"/>
      <c r="E174" s="387"/>
      <c r="F174" s="387"/>
      <c r="G174" s="387"/>
      <c r="H174" s="387"/>
      <c r="I174" s="387"/>
      <c r="J174" s="386"/>
      <c r="K174" s="386"/>
      <c r="L174" s="386"/>
      <c r="M174" s="386"/>
      <c r="N174" s="385"/>
      <c r="O174" s="383"/>
      <c r="P174" s="384"/>
      <c r="Q174" s="383"/>
      <c r="R174" s="384"/>
      <c r="S174" s="383"/>
      <c r="T174" s="382"/>
      <c r="U174" s="510"/>
      <c r="V174" s="511"/>
    </row>
    <row r="176" spans="1:40" x14ac:dyDescent="0.2">
      <c r="A176" s="377" t="s">
        <v>149</v>
      </c>
    </row>
    <row r="177" spans="1:23" x14ac:dyDescent="0.2">
      <c r="A177" s="381"/>
      <c r="B177" s="377"/>
      <c r="C177" s="377"/>
      <c r="D177" s="377"/>
      <c r="E177" s="377"/>
      <c r="F177" s="377"/>
      <c r="G177" s="377"/>
      <c r="H177" s="377"/>
      <c r="I177" s="377"/>
      <c r="J177" s="377"/>
      <c r="K177" s="377"/>
      <c r="L177" s="377"/>
      <c r="M177" s="377"/>
      <c r="N177" s="377"/>
      <c r="O177" s="377"/>
      <c r="P177" s="377"/>
      <c r="Q177" s="377"/>
      <c r="R177" s="377"/>
      <c r="S177" s="377"/>
      <c r="T177" s="377"/>
      <c r="U177" s="377"/>
      <c r="V177" s="377"/>
    </row>
    <row r="178" spans="1:23" x14ac:dyDescent="0.2">
      <c r="A178" s="377"/>
    </row>
    <row r="179" spans="1:23" x14ac:dyDescent="0.2">
      <c r="B179" s="377"/>
      <c r="C179" s="377"/>
      <c r="D179" s="377"/>
      <c r="E179" s="377"/>
      <c r="F179" s="377"/>
      <c r="G179" s="377"/>
      <c r="H179" s="377"/>
      <c r="I179" s="377"/>
      <c r="J179" s="377"/>
      <c r="K179" s="377"/>
      <c r="L179" s="377"/>
      <c r="M179" s="377"/>
      <c r="N179" s="377"/>
      <c r="O179" s="377"/>
      <c r="P179" s="377"/>
      <c r="Q179" s="377"/>
      <c r="R179" s="377"/>
      <c r="S179" s="377"/>
      <c r="T179" s="377"/>
      <c r="U179" s="377"/>
      <c r="V179" s="377"/>
    </row>
    <row r="180" spans="1:23" x14ac:dyDescent="0.2">
      <c r="A180" s="421"/>
    </row>
    <row r="181" spans="1:23" x14ac:dyDescent="0.2">
      <c r="A181" s="421"/>
      <c r="B181" s="377"/>
      <c r="C181" s="377"/>
      <c r="D181" s="377"/>
      <c r="E181" s="377"/>
      <c r="F181" s="377"/>
      <c r="G181" s="377"/>
      <c r="H181" s="377"/>
      <c r="I181" s="377"/>
      <c r="J181" s="377"/>
      <c r="K181" s="377"/>
      <c r="L181" s="377"/>
      <c r="M181" s="377"/>
      <c r="N181" s="377"/>
      <c r="O181" s="377"/>
      <c r="P181" s="377"/>
      <c r="Q181" s="377"/>
      <c r="R181" s="377"/>
      <c r="S181" s="377"/>
      <c r="T181" s="377"/>
      <c r="U181" s="377"/>
      <c r="V181" s="377"/>
    </row>
    <row r="183" spans="1:23" x14ac:dyDescent="0.2">
      <c r="B183" s="377"/>
      <c r="C183" s="377"/>
      <c r="D183" s="377"/>
    </row>
    <row r="184" spans="1:23" ht="18" x14ac:dyDescent="0.25">
      <c r="A184" s="514" t="s">
        <v>53</v>
      </c>
      <c r="B184" s="515"/>
      <c r="C184" s="515"/>
      <c r="D184" s="515"/>
      <c r="E184" s="515"/>
    </row>
    <row r="185" spans="1:23" ht="13.5" thickBot="1" x14ac:dyDescent="0.25"/>
    <row r="186" spans="1:23" ht="99.75" customHeight="1" thickBot="1" x14ac:dyDescent="0.45">
      <c r="A186" s="516" t="str">
        <f>CONCATENATE("DEGEN        ",AE9)</f>
        <v>DEGEN        groot wapen</v>
      </c>
      <c r="B186" s="517"/>
      <c r="C186" s="518" t="str">
        <f>CONCATENATE(AC9,"                     ", AD9)</f>
        <v>LOPER                      gemengd elek./mech.</v>
      </c>
      <c r="D186" s="519"/>
      <c r="E186" s="520"/>
      <c r="F186" s="520"/>
      <c r="G186" s="520"/>
      <c r="H186" s="520"/>
      <c r="I186" s="520"/>
      <c r="J186" s="520"/>
      <c r="K186" s="521"/>
      <c r="L186" s="522">
        <f>AA9</f>
        <v>0</v>
      </c>
      <c r="M186" s="523"/>
      <c r="N186" s="478" t="s">
        <v>69</v>
      </c>
      <c r="O186" s="524" t="s">
        <v>151</v>
      </c>
      <c r="P186" s="525"/>
      <c r="Q186" s="524" t="s">
        <v>150</v>
      </c>
      <c r="R186" s="525"/>
      <c r="S186" s="524" t="s">
        <v>73</v>
      </c>
      <c r="T186" s="525"/>
      <c r="U186" s="526" t="s">
        <v>95</v>
      </c>
      <c r="V186" s="527"/>
      <c r="W186" s="146" t="s">
        <v>148</v>
      </c>
    </row>
    <row r="187" spans="1:23" ht="16.5" thickBot="1" x14ac:dyDescent="0.3">
      <c r="A187" s="416" t="s">
        <v>100</v>
      </c>
      <c r="B187" s="420"/>
      <c r="C187" s="419">
        <v>1</v>
      </c>
      <c r="D187" s="418">
        <v>2</v>
      </c>
      <c r="E187" s="418">
        <v>3</v>
      </c>
      <c r="F187" s="418">
        <v>4</v>
      </c>
      <c r="G187" s="418">
        <v>5</v>
      </c>
      <c r="H187" s="418">
        <v>6</v>
      </c>
      <c r="I187" s="418">
        <v>7</v>
      </c>
      <c r="J187" s="418">
        <v>8</v>
      </c>
      <c r="K187" s="418">
        <v>9</v>
      </c>
      <c r="L187" s="417">
        <v>10</v>
      </c>
      <c r="M187" s="417">
        <v>11</v>
      </c>
      <c r="N187" s="414">
        <v>12</v>
      </c>
      <c r="O187" s="416" t="s">
        <v>99</v>
      </c>
      <c r="P187" s="415" t="s">
        <v>101</v>
      </c>
      <c r="Q187" s="413" t="s">
        <v>99</v>
      </c>
      <c r="R187" s="414" t="s">
        <v>101</v>
      </c>
      <c r="S187" s="413" t="s">
        <v>99</v>
      </c>
      <c r="T187" s="412" t="s">
        <v>101</v>
      </c>
      <c r="U187" s="528"/>
      <c r="V187" s="529"/>
    </row>
    <row r="188" spans="1:23" ht="17.25" customHeight="1" x14ac:dyDescent="0.25">
      <c r="A188" s="401"/>
      <c r="B188" s="400">
        <v>1</v>
      </c>
      <c r="C188" s="411"/>
      <c r="D188" s="410"/>
      <c r="E188" s="410"/>
      <c r="F188" s="410"/>
      <c r="G188" s="410"/>
      <c r="H188" s="410"/>
      <c r="I188" s="410"/>
      <c r="J188" s="409"/>
      <c r="K188" s="409"/>
      <c r="L188" s="409"/>
      <c r="M188" s="409"/>
      <c r="N188" s="407"/>
      <c r="O188" s="392"/>
      <c r="P188" s="393"/>
      <c r="Q188" s="392"/>
      <c r="R188" s="393"/>
      <c r="S188" s="392"/>
      <c r="T188" s="391"/>
      <c r="U188" s="508"/>
      <c r="V188" s="509"/>
    </row>
    <row r="189" spans="1:23" ht="15.75" x14ac:dyDescent="0.25">
      <c r="A189" s="401"/>
      <c r="B189" s="402">
        <v>2</v>
      </c>
      <c r="C189" s="406"/>
      <c r="D189" s="404"/>
      <c r="E189" s="405"/>
      <c r="F189" s="405"/>
      <c r="G189" s="405"/>
      <c r="H189" s="405"/>
      <c r="I189" s="405"/>
      <c r="J189" s="408"/>
      <c r="K189" s="408"/>
      <c r="L189" s="408"/>
      <c r="M189" s="408"/>
      <c r="N189" s="407"/>
      <c r="O189" s="392"/>
      <c r="P189" s="393"/>
      <c r="Q189" s="392"/>
      <c r="R189" s="393"/>
      <c r="S189" s="392"/>
      <c r="T189" s="391"/>
      <c r="U189" s="508"/>
      <c r="V189" s="509"/>
    </row>
    <row r="190" spans="1:23" ht="15.75" x14ac:dyDescent="0.25">
      <c r="A190" s="401"/>
      <c r="B190" s="400">
        <v>3</v>
      </c>
      <c r="C190" s="406"/>
      <c r="D190" s="405"/>
      <c r="E190" s="404"/>
      <c r="F190" s="405"/>
      <c r="G190" s="405"/>
      <c r="H190" s="405"/>
      <c r="I190" s="405"/>
      <c r="J190" s="408"/>
      <c r="K190" s="408"/>
      <c r="L190" s="408"/>
      <c r="M190" s="408"/>
      <c r="N190" s="407"/>
      <c r="O190" s="392"/>
      <c r="P190" s="393"/>
      <c r="Q190" s="392"/>
      <c r="R190" s="393"/>
      <c r="S190" s="392"/>
      <c r="T190" s="391"/>
      <c r="U190" s="508"/>
      <c r="V190" s="509"/>
    </row>
    <row r="191" spans="1:23" ht="15.75" x14ac:dyDescent="0.25">
      <c r="A191" s="401"/>
      <c r="B191" s="402">
        <v>4</v>
      </c>
      <c r="C191" s="406"/>
      <c r="D191" s="405"/>
      <c r="E191" s="405"/>
      <c r="F191" s="404"/>
      <c r="G191" s="405"/>
      <c r="H191" s="405"/>
      <c r="I191" s="405"/>
      <c r="J191" s="408"/>
      <c r="K191" s="408"/>
      <c r="L191" s="408"/>
      <c r="M191" s="408"/>
      <c r="N191" s="407"/>
      <c r="O191" s="392"/>
      <c r="P191" s="393"/>
      <c r="Q191" s="392"/>
      <c r="R191" s="393"/>
      <c r="S191" s="392"/>
      <c r="T191" s="391"/>
      <c r="U191" s="508"/>
      <c r="V191" s="509"/>
    </row>
    <row r="192" spans="1:23" ht="15.75" x14ac:dyDescent="0.25">
      <c r="A192" s="401"/>
      <c r="B192" s="400">
        <v>5</v>
      </c>
      <c r="C192" s="406"/>
      <c r="D192" s="405"/>
      <c r="E192" s="405"/>
      <c r="F192" s="405"/>
      <c r="G192" s="404"/>
      <c r="H192" s="405"/>
      <c r="I192" s="405"/>
      <c r="J192" s="408"/>
      <c r="K192" s="408"/>
      <c r="L192" s="408"/>
      <c r="M192" s="408"/>
      <c r="N192" s="407"/>
      <c r="O192" s="392"/>
      <c r="P192" s="393"/>
      <c r="Q192" s="392"/>
      <c r="R192" s="393"/>
      <c r="S192" s="392"/>
      <c r="T192" s="391"/>
      <c r="U192" s="508"/>
      <c r="V192" s="509"/>
    </row>
    <row r="193" spans="1:23" ht="15.75" x14ac:dyDescent="0.25">
      <c r="A193" s="401"/>
      <c r="B193" s="402">
        <v>6</v>
      </c>
      <c r="C193" s="406"/>
      <c r="D193" s="405"/>
      <c r="E193" s="405"/>
      <c r="F193" s="405"/>
      <c r="G193" s="405"/>
      <c r="H193" s="404"/>
      <c r="I193" s="405"/>
      <c r="J193" s="408"/>
      <c r="K193" s="408"/>
      <c r="L193" s="408"/>
      <c r="M193" s="408"/>
      <c r="N193" s="407"/>
      <c r="O193" s="392"/>
      <c r="P193" s="393"/>
      <c r="Q193" s="392"/>
      <c r="R193" s="393"/>
      <c r="S193" s="392"/>
      <c r="T193" s="391"/>
      <c r="U193" s="508"/>
      <c r="V193" s="509"/>
    </row>
    <row r="194" spans="1:23" ht="15.75" x14ac:dyDescent="0.25">
      <c r="A194" s="401"/>
      <c r="B194" s="400">
        <v>7</v>
      </c>
      <c r="C194" s="406"/>
      <c r="D194" s="405"/>
      <c r="E194" s="405"/>
      <c r="F194" s="405"/>
      <c r="G194" s="405"/>
      <c r="H194" s="405"/>
      <c r="I194" s="404"/>
      <c r="J194" s="403"/>
      <c r="K194" s="403"/>
      <c r="L194" s="403"/>
      <c r="M194" s="403"/>
      <c r="N194" s="394"/>
      <c r="O194" s="392"/>
      <c r="P194" s="393"/>
      <c r="Q194" s="392"/>
      <c r="R194" s="393"/>
      <c r="S194" s="392"/>
      <c r="T194" s="391"/>
      <c r="U194" s="508"/>
      <c r="V194" s="509"/>
    </row>
    <row r="195" spans="1:23" ht="15.75" x14ac:dyDescent="0.25">
      <c r="A195" s="401"/>
      <c r="B195" s="402">
        <v>8</v>
      </c>
      <c r="C195" s="399"/>
      <c r="D195" s="398"/>
      <c r="E195" s="398"/>
      <c r="F195" s="398"/>
      <c r="G195" s="398"/>
      <c r="H195" s="398"/>
      <c r="I195" s="397"/>
      <c r="J195" s="395"/>
      <c r="K195" s="396"/>
      <c r="L195" s="396"/>
      <c r="M195" s="396"/>
      <c r="N195" s="394"/>
      <c r="O195" s="392"/>
      <c r="P195" s="393"/>
      <c r="Q195" s="392"/>
      <c r="R195" s="393"/>
      <c r="S195" s="392"/>
      <c r="T195" s="391"/>
      <c r="U195" s="508"/>
      <c r="V195" s="509"/>
    </row>
    <row r="196" spans="1:23" ht="15.75" x14ac:dyDescent="0.25">
      <c r="A196" s="401"/>
      <c r="B196" s="400">
        <v>9</v>
      </c>
      <c r="C196" s="399"/>
      <c r="D196" s="398"/>
      <c r="E196" s="398"/>
      <c r="F196" s="398"/>
      <c r="G196" s="398"/>
      <c r="H196" s="398"/>
      <c r="I196" s="397"/>
      <c r="J196" s="396"/>
      <c r="K196" s="395"/>
      <c r="L196" s="396"/>
      <c r="M196" s="396"/>
      <c r="N196" s="394"/>
      <c r="O196" s="392"/>
      <c r="P196" s="393"/>
      <c r="Q196" s="392"/>
      <c r="R196" s="393"/>
      <c r="S196" s="392"/>
      <c r="T196" s="391"/>
      <c r="U196" s="508"/>
      <c r="V196" s="509"/>
    </row>
    <row r="197" spans="1:23" ht="15.75" x14ac:dyDescent="0.25">
      <c r="A197" s="401"/>
      <c r="B197" s="402">
        <v>10</v>
      </c>
      <c r="C197" s="399"/>
      <c r="D197" s="398"/>
      <c r="E197" s="398"/>
      <c r="F197" s="398"/>
      <c r="G197" s="398"/>
      <c r="H197" s="398"/>
      <c r="I197" s="397"/>
      <c r="J197" s="396"/>
      <c r="K197" s="396"/>
      <c r="L197" s="395"/>
      <c r="M197" s="396"/>
      <c r="N197" s="394"/>
      <c r="O197" s="392"/>
      <c r="P197" s="393"/>
      <c r="Q197" s="392"/>
      <c r="R197" s="393"/>
      <c r="S197" s="392"/>
      <c r="T197" s="391"/>
      <c r="U197" s="508"/>
      <c r="V197" s="509"/>
    </row>
    <row r="198" spans="1:23" ht="15.75" x14ac:dyDescent="0.25">
      <c r="A198" s="401"/>
      <c r="B198" s="400">
        <v>11</v>
      </c>
      <c r="C198" s="399"/>
      <c r="D198" s="398"/>
      <c r="E198" s="398"/>
      <c r="F198" s="398"/>
      <c r="G198" s="398"/>
      <c r="H198" s="398"/>
      <c r="I198" s="397"/>
      <c r="J198" s="396"/>
      <c r="K198" s="396"/>
      <c r="L198" s="396"/>
      <c r="M198" s="395"/>
      <c r="N198" s="394"/>
      <c r="O198" s="392"/>
      <c r="P198" s="393"/>
      <c r="Q198" s="392"/>
      <c r="R198" s="393"/>
      <c r="S198" s="392"/>
      <c r="T198" s="391"/>
      <c r="U198" s="508"/>
      <c r="V198" s="509"/>
    </row>
    <row r="199" spans="1:23" ht="16.5" thickBot="1" x14ac:dyDescent="0.3">
      <c r="A199" s="390"/>
      <c r="B199" s="389">
        <v>12</v>
      </c>
      <c r="C199" s="388"/>
      <c r="D199" s="387"/>
      <c r="E199" s="387"/>
      <c r="F199" s="387"/>
      <c r="G199" s="387"/>
      <c r="H199" s="387"/>
      <c r="I199" s="387"/>
      <c r="J199" s="386"/>
      <c r="K199" s="386"/>
      <c r="L199" s="386"/>
      <c r="M199" s="386"/>
      <c r="N199" s="385"/>
      <c r="O199" s="383"/>
      <c r="P199" s="384"/>
      <c r="Q199" s="383"/>
      <c r="R199" s="384"/>
      <c r="S199" s="383"/>
      <c r="T199" s="382"/>
      <c r="U199" s="510"/>
      <c r="V199" s="511"/>
    </row>
    <row r="201" spans="1:23" x14ac:dyDescent="0.2">
      <c r="A201" s="377" t="s">
        <v>149</v>
      </c>
    </row>
    <row r="202" spans="1:23" x14ac:dyDescent="0.2">
      <c r="A202" s="381"/>
      <c r="B202" s="377"/>
      <c r="C202" s="377"/>
      <c r="D202" s="377"/>
      <c r="E202" s="377"/>
      <c r="F202" s="377"/>
      <c r="G202" s="377"/>
      <c r="H202" s="377"/>
      <c r="I202" s="377"/>
      <c r="J202" s="377"/>
      <c r="K202" s="377"/>
      <c r="L202" s="377"/>
      <c r="M202" s="377"/>
      <c r="N202" s="377"/>
      <c r="O202" s="377"/>
      <c r="P202" s="377"/>
    </row>
    <row r="203" spans="1:23" ht="15" x14ac:dyDescent="0.2">
      <c r="A203" s="377"/>
      <c r="I203" s="377"/>
      <c r="J203" s="377"/>
      <c r="K203" s="377"/>
      <c r="L203" s="377"/>
      <c r="M203" s="377"/>
      <c r="N203" s="378"/>
      <c r="O203" s="378"/>
      <c r="P203" s="380"/>
      <c r="Q203" s="379"/>
      <c r="W203" s="156"/>
    </row>
    <row r="204" spans="1:23" ht="15" x14ac:dyDescent="0.2">
      <c r="F204" s="377"/>
      <c r="G204" s="377"/>
      <c r="H204" s="378"/>
      <c r="I204" s="378"/>
      <c r="J204" s="378"/>
      <c r="K204" s="378"/>
      <c r="L204" s="378"/>
      <c r="M204" s="378"/>
      <c r="N204" s="378"/>
      <c r="O204" s="378"/>
      <c r="P204" s="378"/>
      <c r="Q204" s="378"/>
      <c r="R204" s="377"/>
      <c r="S204" s="377"/>
      <c r="T204" s="377"/>
      <c r="U204" s="376"/>
      <c r="V204" s="375"/>
      <c r="W204" s="156"/>
    </row>
    <row r="209" spans="1:5" ht="20.25" x14ac:dyDescent="0.3">
      <c r="A209" s="512" t="s">
        <v>53</v>
      </c>
      <c r="B209" s="513"/>
      <c r="C209" s="513"/>
      <c r="D209" s="513"/>
      <c r="E209" s="513"/>
    </row>
  </sheetData>
  <mergeCells count="160">
    <mergeCell ref="U198:V198"/>
    <mergeCell ref="U199:V199"/>
    <mergeCell ref="A209:E209"/>
    <mergeCell ref="U192:V192"/>
    <mergeCell ref="U193:V193"/>
    <mergeCell ref="U194:V194"/>
    <mergeCell ref="U195:V195"/>
    <mergeCell ref="U196:V196"/>
    <mergeCell ref="U197:V197"/>
    <mergeCell ref="S186:T186"/>
    <mergeCell ref="U186:V187"/>
    <mergeCell ref="U188:V188"/>
    <mergeCell ref="U189:V189"/>
    <mergeCell ref="U190:V190"/>
    <mergeCell ref="U191:V191"/>
    <mergeCell ref="A184:E184"/>
    <mergeCell ref="A186:B186"/>
    <mergeCell ref="C186:K186"/>
    <mergeCell ref="L186:M186"/>
    <mergeCell ref="O186:P186"/>
    <mergeCell ref="Q186:R186"/>
    <mergeCell ref="U169:V169"/>
    <mergeCell ref="U170:V170"/>
    <mergeCell ref="U171:V171"/>
    <mergeCell ref="U172:V172"/>
    <mergeCell ref="U173:V173"/>
    <mergeCell ref="U174:V174"/>
    <mergeCell ref="U163:V163"/>
    <mergeCell ref="U164:V164"/>
    <mergeCell ref="U165:V165"/>
    <mergeCell ref="U166:V166"/>
    <mergeCell ref="U167:V167"/>
    <mergeCell ref="U168:V168"/>
    <mergeCell ref="U148:V148"/>
    <mergeCell ref="U149:V149"/>
    <mergeCell ref="A161:B161"/>
    <mergeCell ref="C161:K161"/>
    <mergeCell ref="L161:M161"/>
    <mergeCell ref="O161:P161"/>
    <mergeCell ref="Q161:R161"/>
    <mergeCell ref="S161:T161"/>
    <mergeCell ref="U161:V162"/>
    <mergeCell ref="U142:V142"/>
    <mergeCell ref="U143:V143"/>
    <mergeCell ref="U144:V144"/>
    <mergeCell ref="U145:V145"/>
    <mergeCell ref="U146:V146"/>
    <mergeCell ref="U147:V147"/>
    <mergeCell ref="S136:T136"/>
    <mergeCell ref="U136:V137"/>
    <mergeCell ref="U138:V138"/>
    <mergeCell ref="U139:V139"/>
    <mergeCell ref="U140:V140"/>
    <mergeCell ref="U141:V141"/>
    <mergeCell ref="A134:E134"/>
    <mergeCell ref="A136:B136"/>
    <mergeCell ref="C136:K136"/>
    <mergeCell ref="L136:M136"/>
    <mergeCell ref="O136:P136"/>
    <mergeCell ref="Q136:R136"/>
    <mergeCell ref="U119:V119"/>
    <mergeCell ref="U120:V120"/>
    <mergeCell ref="U121:V121"/>
    <mergeCell ref="U122:V122"/>
    <mergeCell ref="U123:V123"/>
    <mergeCell ref="U124:V124"/>
    <mergeCell ref="U113:V113"/>
    <mergeCell ref="U114:V114"/>
    <mergeCell ref="U115:V115"/>
    <mergeCell ref="U116:V116"/>
    <mergeCell ref="U117:V117"/>
    <mergeCell ref="U118:V118"/>
    <mergeCell ref="U99:V99"/>
    <mergeCell ref="A111:B111"/>
    <mergeCell ref="C111:K111"/>
    <mergeCell ref="L111:M111"/>
    <mergeCell ref="O111:P111"/>
    <mergeCell ref="Q111:R111"/>
    <mergeCell ref="S111:T111"/>
    <mergeCell ref="U111:V112"/>
    <mergeCell ref="U93:V93"/>
    <mergeCell ref="U94:V94"/>
    <mergeCell ref="U95:V95"/>
    <mergeCell ref="U96:V96"/>
    <mergeCell ref="U97:V97"/>
    <mergeCell ref="U98:V98"/>
    <mergeCell ref="X87:AN87"/>
    <mergeCell ref="U88:V88"/>
    <mergeCell ref="U89:V89"/>
    <mergeCell ref="U90:V90"/>
    <mergeCell ref="U91:V91"/>
    <mergeCell ref="U92:V92"/>
    <mergeCell ref="U73:V73"/>
    <mergeCell ref="U74:V74"/>
    <mergeCell ref="A84:E84"/>
    <mergeCell ref="A86:B86"/>
    <mergeCell ref="C86:K86"/>
    <mergeCell ref="L86:M86"/>
    <mergeCell ref="O86:P86"/>
    <mergeCell ref="Q86:R86"/>
    <mergeCell ref="S86:T86"/>
    <mergeCell ref="U86:V87"/>
    <mergeCell ref="U67:V67"/>
    <mergeCell ref="U68:V68"/>
    <mergeCell ref="U69:V69"/>
    <mergeCell ref="U70:V70"/>
    <mergeCell ref="U71:V71"/>
    <mergeCell ref="U72:V72"/>
    <mergeCell ref="S61:T61"/>
    <mergeCell ref="U61:V62"/>
    <mergeCell ref="U63:V63"/>
    <mergeCell ref="U64:V64"/>
    <mergeCell ref="U65:V65"/>
    <mergeCell ref="U66:V66"/>
    <mergeCell ref="A60:F60"/>
    <mergeCell ref="A61:B61"/>
    <mergeCell ref="C61:K61"/>
    <mergeCell ref="L61:M61"/>
    <mergeCell ref="O61:P61"/>
    <mergeCell ref="Q61:R61"/>
    <mergeCell ref="U45:V45"/>
    <mergeCell ref="U46:V46"/>
    <mergeCell ref="U47:V47"/>
    <mergeCell ref="U48:V48"/>
    <mergeCell ref="U49:V49"/>
    <mergeCell ref="U50:V50"/>
    <mergeCell ref="U39:V39"/>
    <mergeCell ref="U40:V40"/>
    <mergeCell ref="U41:V41"/>
    <mergeCell ref="U42:V42"/>
    <mergeCell ref="U43:V43"/>
    <mergeCell ref="U44:V44"/>
    <mergeCell ref="U24:V24"/>
    <mergeCell ref="U25:V25"/>
    <mergeCell ref="A35:E35"/>
    <mergeCell ref="A37:B37"/>
    <mergeCell ref="C37:K37"/>
    <mergeCell ref="L37:M37"/>
    <mergeCell ref="O37:P37"/>
    <mergeCell ref="Q37:R37"/>
    <mergeCell ref="S37:T37"/>
    <mergeCell ref="U37:V38"/>
    <mergeCell ref="U21:V21"/>
    <mergeCell ref="U22:V22"/>
    <mergeCell ref="U23:V23"/>
    <mergeCell ref="U12:V13"/>
    <mergeCell ref="X12:AN12"/>
    <mergeCell ref="U14:V14"/>
    <mergeCell ref="U15:V15"/>
    <mergeCell ref="U16:V16"/>
    <mergeCell ref="U17:V17"/>
    <mergeCell ref="A12:B12"/>
    <mergeCell ref="C12:K12"/>
    <mergeCell ref="L12:M12"/>
    <mergeCell ref="O12:P12"/>
    <mergeCell ref="Q12:R12"/>
    <mergeCell ref="S12:T12"/>
    <mergeCell ref="U18:V18"/>
    <mergeCell ref="U19:V19"/>
    <mergeCell ref="U20:V20"/>
  </mergeCells>
  <dataValidations count="1">
    <dataValidation type="whole" allowBlank="1" showInputMessage="1" showErrorMessage="1" error="Poule mag tussen 1 en 5 keer geschermd worden" sqref="AA2:AA9" xr:uid="{BB0AAA14-72F5-4636-8F96-4A452DF6B719}">
      <formula1>1</formula1>
      <formula2>5</formula2>
    </dataValidation>
  </dataValidations>
  <hyperlinks>
    <hyperlink ref="W2" location="'P degen'!W12" display="&gt;&gt;" xr:uid="{BE485691-AC42-4F03-96DD-2395FCFAF42D}"/>
    <hyperlink ref="W3" location="'P degen'!W37" display="&gt;&gt;" xr:uid="{CFE47B86-7ABF-4414-8136-EA7DFDE2D910}"/>
    <hyperlink ref="W5" location="'P degen'!W86" display="&gt;&gt;" xr:uid="{E5789CB6-7EFA-449D-9AFF-B03018E5BF49}"/>
    <hyperlink ref="W6" location="'P degen'!W111" display="&gt;&gt;" xr:uid="{0F70E19F-6543-4028-BAAD-DA9693E138AF}"/>
    <hyperlink ref="W7" location="'P degen'!W136" display="&gt;&gt;" xr:uid="{4AE27214-88B7-408A-9A4F-DEFB97A7FBFD}"/>
    <hyperlink ref="W8" location="'P degen'!W161" display="&gt;&gt;" xr:uid="{473EC1CD-2DA5-4E28-9197-EC850E968799}"/>
    <hyperlink ref="W9" location="'P degen'!W186" display="&gt;&gt;" xr:uid="{0742DEAE-2FD1-4051-9C77-90B6BB401CEA}"/>
    <hyperlink ref="W4" location="'P degen'!W61" display="&gt;&gt;" xr:uid="{7A20F07F-E5C8-465B-A8D3-55F2D66BF124}"/>
    <hyperlink ref="W12" location="'P degen'!A1" display="A" xr:uid="{22589321-D44B-4866-BD69-77B6992CEE4A}"/>
    <hyperlink ref="W37" location="'P degen'!A1" display="B" xr:uid="{2E8ECF40-5183-4D7B-ADC7-DE72E2701CE2}"/>
    <hyperlink ref="W61" location="'P degen'!A1" display="C" xr:uid="{12012E95-2594-4D77-9B2D-6C8ECB6D8AAF}"/>
    <hyperlink ref="W86" location="'P degen'!A1" display="D" xr:uid="{8694E392-6BDD-492A-A0B6-5AEC86AE658D}"/>
    <hyperlink ref="W111" location="'P degen'!A1" display="E" xr:uid="{E502F2CA-CD7C-4644-9B04-866E5FEB4EDA}"/>
    <hyperlink ref="W136" location="'P degen'!A1" display="F" xr:uid="{675D4478-EB9E-4EA3-AF82-E402B4629A19}"/>
    <hyperlink ref="W186" location="'P degen'!A1" display="H" xr:uid="{627DA0D9-8835-4B12-8202-D34BDA3BA252}"/>
    <hyperlink ref="W161" location="'P degen'!A1" display="G" xr:uid="{A936B445-3C14-46C9-9D64-A1EE1B8B43F9}"/>
  </hyperlinks>
  <pageMargins left="0" right="0" top="0.39000000000000007" bottom="1.1000000000000001" header="0.51" footer="1.18"/>
  <pageSetup paperSize="9" orientation="landscape" r:id="rId1"/>
  <headerFooter alignWithMargins="0"/>
  <colBreaks count="1" manualBreakCount="1">
    <brk id="2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400385" r:id="rId4" name="Button 1">
              <controlPr defaultSize="0" print="0" autoFill="0" autoPict="0" macro="[2]!PSPrint_A">
                <anchor moveWithCells="1" sizeWithCells="1">
                  <from>
                    <xdr:col>0</xdr:col>
                    <xdr:colOff>47625</xdr:colOff>
                    <xdr:row>11</xdr:row>
                    <xdr:rowOff>38100</xdr:rowOff>
                  </from>
                  <to>
                    <xdr:col>1</xdr:col>
                    <xdr:colOff>142875</xdr:colOff>
                    <xdr:row>11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386" r:id="rId5" name="Button 2">
              <controlPr defaultSize="0" print="0" autoFill="0" autoPict="0" macro="[2]!PSPrint_B">
                <anchor moveWithCells="1" sizeWithCells="1">
                  <from>
                    <xdr:col>0</xdr:col>
                    <xdr:colOff>28575</xdr:colOff>
                    <xdr:row>36</xdr:row>
                    <xdr:rowOff>38100</xdr:rowOff>
                  </from>
                  <to>
                    <xdr:col>1</xdr:col>
                    <xdr:colOff>123825</xdr:colOff>
                    <xdr:row>36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387" r:id="rId6" name="Button 3">
              <controlPr defaultSize="0" print="0" autoFill="0" autoPict="0" macro="[2]!PSPrint_C">
                <anchor moveWithCells="1" sizeWithCells="1">
                  <from>
                    <xdr:col>0</xdr:col>
                    <xdr:colOff>57150</xdr:colOff>
                    <xdr:row>60</xdr:row>
                    <xdr:rowOff>38100</xdr:rowOff>
                  </from>
                  <to>
                    <xdr:col>1</xdr:col>
                    <xdr:colOff>152400</xdr:colOff>
                    <xdr:row>60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388" r:id="rId7" name="Button 4">
              <controlPr defaultSize="0" print="0" autoFill="0" autoPict="0" macro="[2]!PSPrint_D">
                <anchor moveWithCells="1" sizeWithCells="1">
                  <from>
                    <xdr:col>0</xdr:col>
                    <xdr:colOff>57150</xdr:colOff>
                    <xdr:row>85</xdr:row>
                    <xdr:rowOff>38100</xdr:rowOff>
                  </from>
                  <to>
                    <xdr:col>1</xdr:col>
                    <xdr:colOff>152400</xdr:colOff>
                    <xdr:row>85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389" r:id="rId8" name="Button 5">
              <controlPr defaultSize="0" print="0" autoFill="0" autoPict="0" macro="[2]!PSPrint_E">
                <anchor moveWithCells="1" sizeWithCells="1">
                  <from>
                    <xdr:col>0</xdr:col>
                    <xdr:colOff>57150</xdr:colOff>
                    <xdr:row>110</xdr:row>
                    <xdr:rowOff>38100</xdr:rowOff>
                  </from>
                  <to>
                    <xdr:col>1</xdr:col>
                    <xdr:colOff>152400</xdr:colOff>
                    <xdr:row>110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390" r:id="rId9" name="Button 6">
              <controlPr defaultSize="0" print="0" autoFill="0" autoPict="0" macro="[2]!PSPrint_F">
                <anchor moveWithCells="1" sizeWithCells="1">
                  <from>
                    <xdr:col>0</xdr:col>
                    <xdr:colOff>38100</xdr:colOff>
                    <xdr:row>135</xdr:row>
                    <xdr:rowOff>66675</xdr:rowOff>
                  </from>
                  <to>
                    <xdr:col>1</xdr:col>
                    <xdr:colOff>133350</xdr:colOff>
                    <xdr:row>135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391" r:id="rId10" name="Button 7">
              <controlPr defaultSize="0" print="0" autoFill="0" autoPict="0" macro="[2]!PSPrint_G">
                <anchor moveWithCells="1" sizeWithCells="1">
                  <from>
                    <xdr:col>0</xdr:col>
                    <xdr:colOff>76200</xdr:colOff>
                    <xdr:row>160</xdr:row>
                    <xdr:rowOff>38100</xdr:rowOff>
                  </from>
                  <to>
                    <xdr:col>1</xdr:col>
                    <xdr:colOff>171450</xdr:colOff>
                    <xdr:row>160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392" r:id="rId11" name="Button 8">
              <controlPr defaultSize="0" print="0" autoFill="0" autoPict="0" macro="[2]!PSPrint_H">
                <anchor moveWithCells="1" sizeWithCells="1">
                  <from>
                    <xdr:col>0</xdr:col>
                    <xdr:colOff>76200</xdr:colOff>
                    <xdr:row>185</xdr:row>
                    <xdr:rowOff>38100</xdr:rowOff>
                  </from>
                  <to>
                    <xdr:col>1</xdr:col>
                    <xdr:colOff>171450</xdr:colOff>
                    <xdr:row>185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393" r:id="rId12" name="Button 9">
              <controlPr defaultSize="0" print="0" autoFill="0" autoPict="0" macro="[2]!kopie4">
                <anchor moveWithCells="1" sizeWithCells="1">
                  <from>
                    <xdr:col>5</xdr:col>
                    <xdr:colOff>76200</xdr:colOff>
                    <xdr:row>107</xdr:row>
                    <xdr:rowOff>85725</xdr:rowOff>
                  </from>
                  <to>
                    <xdr:col>6</xdr:col>
                    <xdr:colOff>200025</xdr:colOff>
                    <xdr:row>107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394" r:id="rId13" name="Button 10">
              <controlPr defaultSize="0" print="0" autoFill="0" autoPict="0" macro="[2]!kopie5">
                <anchor moveWithCells="1" sizeWithCells="1">
                  <from>
                    <xdr:col>7</xdr:col>
                    <xdr:colOff>152400</xdr:colOff>
                    <xdr:row>107</xdr:row>
                    <xdr:rowOff>85725</xdr:rowOff>
                  </from>
                  <to>
                    <xdr:col>8</xdr:col>
                    <xdr:colOff>266700</xdr:colOff>
                    <xdr:row>107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395" r:id="rId14" name="Button 11">
              <controlPr defaultSize="0" print="0" autoFill="0" autoPict="0" macro="[2]!kopie6">
                <anchor moveWithCells="1" sizeWithCells="1">
                  <from>
                    <xdr:col>9</xdr:col>
                    <xdr:colOff>228600</xdr:colOff>
                    <xdr:row>107</xdr:row>
                    <xdr:rowOff>85725</xdr:rowOff>
                  </from>
                  <to>
                    <xdr:col>11</xdr:col>
                    <xdr:colOff>66675</xdr:colOff>
                    <xdr:row>107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396" r:id="rId15" name="Button 12">
              <controlPr defaultSize="0" print="0" autoFill="0" autoPict="0" macro="[2]!kopie7">
                <anchor moveWithCells="1" sizeWithCells="1">
                  <from>
                    <xdr:col>12</xdr:col>
                    <xdr:colOff>9525</xdr:colOff>
                    <xdr:row>107</xdr:row>
                    <xdr:rowOff>85725</xdr:rowOff>
                  </from>
                  <to>
                    <xdr:col>13</xdr:col>
                    <xdr:colOff>133350</xdr:colOff>
                    <xdr:row>107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397" r:id="rId16" name="Button 13">
              <controlPr defaultSize="0" print="0" autoFill="0" autoPict="0" macro="[2]!kopie8">
                <anchor moveWithCells="1" sizeWithCells="1">
                  <from>
                    <xdr:col>14</xdr:col>
                    <xdr:colOff>152400</xdr:colOff>
                    <xdr:row>107</xdr:row>
                    <xdr:rowOff>85725</xdr:rowOff>
                  </from>
                  <to>
                    <xdr:col>15</xdr:col>
                    <xdr:colOff>152400</xdr:colOff>
                    <xdr:row>107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398" r:id="rId17" name="Button 14">
              <controlPr defaultSize="0" print="0" autoFill="0" autoPict="0" macro="[2]!kopie9">
                <anchor moveWithCells="1" sizeWithCells="1">
                  <from>
                    <xdr:col>16</xdr:col>
                    <xdr:colOff>28575</xdr:colOff>
                    <xdr:row>107</xdr:row>
                    <xdr:rowOff>85725</xdr:rowOff>
                  </from>
                  <to>
                    <xdr:col>17</xdr:col>
                    <xdr:colOff>9525</xdr:colOff>
                    <xdr:row>107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399" r:id="rId18" name="Button 15">
              <controlPr defaultSize="0" print="0" autoFill="0" autoPict="0" macro="[2]!kopie10">
                <anchor moveWithCells="1" sizeWithCells="1">
                  <from>
                    <xdr:col>17</xdr:col>
                    <xdr:colOff>219075</xdr:colOff>
                    <xdr:row>107</xdr:row>
                    <xdr:rowOff>85725</xdr:rowOff>
                  </from>
                  <to>
                    <xdr:col>18</xdr:col>
                    <xdr:colOff>209550</xdr:colOff>
                    <xdr:row>107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00" r:id="rId19" name="Button 16">
              <controlPr defaultSize="0" print="0" autoFill="0" autoPict="0" macro="[2]!kopie11">
                <anchor moveWithCells="1" sizeWithCells="1">
                  <from>
                    <xdr:col>18</xdr:col>
                    <xdr:colOff>409575</xdr:colOff>
                    <xdr:row>107</xdr:row>
                    <xdr:rowOff>85725</xdr:rowOff>
                  </from>
                  <to>
                    <xdr:col>19</xdr:col>
                    <xdr:colOff>409575</xdr:colOff>
                    <xdr:row>107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01" r:id="rId20" name="Button 17">
              <controlPr defaultSize="0" print="0" autoFill="0" autoPict="0" macro="[2]!kopie12">
                <anchor moveWithCells="1" sizeWithCells="1">
                  <from>
                    <xdr:col>20</xdr:col>
                    <xdr:colOff>190500</xdr:colOff>
                    <xdr:row>107</xdr:row>
                    <xdr:rowOff>85725</xdr:rowOff>
                  </from>
                  <to>
                    <xdr:col>21</xdr:col>
                    <xdr:colOff>180975</xdr:colOff>
                    <xdr:row>107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02" r:id="rId21" name="Button 18">
              <controlPr defaultSize="0" print="0" autoFill="0" autoPict="0" macro="[2]!kopie4">
                <anchor moveWithCells="1" sizeWithCells="1">
                  <from>
                    <xdr:col>5</xdr:col>
                    <xdr:colOff>0</xdr:colOff>
                    <xdr:row>34</xdr:row>
                    <xdr:rowOff>76200</xdr:rowOff>
                  </from>
                  <to>
                    <xdr:col>6</xdr:col>
                    <xdr:colOff>123825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03" r:id="rId22" name="Button 19">
              <controlPr defaultSize="0" print="0" autoFill="0" autoPict="0" macro="[2]!kopie5">
                <anchor moveWithCells="1" sizeWithCells="1">
                  <from>
                    <xdr:col>7</xdr:col>
                    <xdr:colOff>66675</xdr:colOff>
                    <xdr:row>34</xdr:row>
                    <xdr:rowOff>76200</xdr:rowOff>
                  </from>
                  <to>
                    <xdr:col>8</xdr:col>
                    <xdr:colOff>180975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04" r:id="rId23" name="Button 20">
              <controlPr defaultSize="0" print="0" autoFill="0" autoPict="0" macro="[2]!kopie6">
                <anchor moveWithCells="1" sizeWithCells="1">
                  <from>
                    <xdr:col>9</xdr:col>
                    <xdr:colOff>152400</xdr:colOff>
                    <xdr:row>34</xdr:row>
                    <xdr:rowOff>76200</xdr:rowOff>
                  </from>
                  <to>
                    <xdr:col>10</xdr:col>
                    <xdr:colOff>266700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05" r:id="rId24" name="Button 21">
              <controlPr defaultSize="0" print="0" autoFill="0" autoPict="0" macro="[2]!kopie7">
                <anchor moveWithCells="1" sizeWithCells="1">
                  <from>
                    <xdr:col>11</xdr:col>
                    <xdr:colOff>209550</xdr:colOff>
                    <xdr:row>34</xdr:row>
                    <xdr:rowOff>76200</xdr:rowOff>
                  </from>
                  <to>
                    <xdr:col>13</xdr:col>
                    <xdr:colOff>47625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06" r:id="rId25" name="Button 22">
              <controlPr defaultSize="0" print="0" autoFill="0" autoPict="0" macro="[2]!kopie8">
                <anchor moveWithCells="1" sizeWithCells="1">
                  <from>
                    <xdr:col>14</xdr:col>
                    <xdr:colOff>76200</xdr:colOff>
                    <xdr:row>34</xdr:row>
                    <xdr:rowOff>76200</xdr:rowOff>
                  </from>
                  <to>
                    <xdr:col>15</xdr:col>
                    <xdr:colOff>66675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07" r:id="rId26" name="Button 23">
              <controlPr defaultSize="0" print="0" autoFill="0" autoPict="0" macro="[2]!kopie9">
                <anchor moveWithCells="1" sizeWithCells="1">
                  <from>
                    <xdr:col>15</xdr:col>
                    <xdr:colOff>352425</xdr:colOff>
                    <xdr:row>34</xdr:row>
                    <xdr:rowOff>76200</xdr:rowOff>
                  </from>
                  <to>
                    <xdr:col>16</xdr:col>
                    <xdr:colOff>342900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08" r:id="rId27" name="Button 24">
              <controlPr defaultSize="0" print="0" autoFill="0" autoPict="0" macro="[2]!kopie10">
                <anchor moveWithCells="1" sizeWithCells="1">
                  <from>
                    <xdr:col>17</xdr:col>
                    <xdr:colOff>133350</xdr:colOff>
                    <xdr:row>34</xdr:row>
                    <xdr:rowOff>76200</xdr:rowOff>
                  </from>
                  <to>
                    <xdr:col>18</xdr:col>
                    <xdr:colOff>123825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09" r:id="rId28" name="Button 25">
              <controlPr defaultSize="0" print="0" autoFill="0" autoPict="0" macro="[2]!kopie11">
                <anchor moveWithCells="1" sizeWithCells="1">
                  <from>
                    <xdr:col>18</xdr:col>
                    <xdr:colOff>333375</xdr:colOff>
                    <xdr:row>34</xdr:row>
                    <xdr:rowOff>76200</xdr:rowOff>
                  </from>
                  <to>
                    <xdr:col>19</xdr:col>
                    <xdr:colOff>333375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10" r:id="rId29" name="Button 26">
              <controlPr defaultSize="0" print="0" autoFill="0" autoPict="0" macro="[2]!kopie12">
                <anchor moveWithCells="1" sizeWithCells="1">
                  <from>
                    <xdr:col>20</xdr:col>
                    <xdr:colOff>114300</xdr:colOff>
                    <xdr:row>34</xdr:row>
                    <xdr:rowOff>76200</xdr:rowOff>
                  </from>
                  <to>
                    <xdr:col>21</xdr:col>
                    <xdr:colOff>104775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11" r:id="rId30" name="Button 27">
              <controlPr defaultSize="0" print="0" autoFill="0" autoPict="0" macro="[2]!kopie4">
                <anchor moveWithCells="1" sizeWithCells="1">
                  <from>
                    <xdr:col>4</xdr:col>
                    <xdr:colOff>152400</xdr:colOff>
                    <xdr:row>59</xdr:row>
                    <xdr:rowOff>104775</xdr:rowOff>
                  </from>
                  <to>
                    <xdr:col>5</xdr:col>
                    <xdr:colOff>285750</xdr:colOff>
                    <xdr:row>59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12" r:id="rId31" name="Button 28">
              <controlPr defaultSize="0" print="0" autoFill="0" autoPict="0" macro="[2]!kopie5">
                <anchor moveWithCells="1" sizeWithCells="1">
                  <from>
                    <xdr:col>6</xdr:col>
                    <xdr:colOff>228600</xdr:colOff>
                    <xdr:row>59</xdr:row>
                    <xdr:rowOff>104775</xdr:rowOff>
                  </from>
                  <to>
                    <xdr:col>8</xdr:col>
                    <xdr:colOff>66675</xdr:colOff>
                    <xdr:row>59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13" r:id="rId32" name="Button 29">
              <controlPr defaultSize="0" print="0" autoFill="0" autoPict="0" macro="[2]!kopie6">
                <anchor moveWithCells="1" sizeWithCells="1">
                  <from>
                    <xdr:col>9</xdr:col>
                    <xdr:colOff>38100</xdr:colOff>
                    <xdr:row>59</xdr:row>
                    <xdr:rowOff>104775</xdr:rowOff>
                  </from>
                  <to>
                    <xdr:col>10</xdr:col>
                    <xdr:colOff>161925</xdr:colOff>
                    <xdr:row>59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14" r:id="rId33" name="Button 30">
              <controlPr defaultSize="0" print="0" autoFill="0" autoPict="0" macro="[2]!kopie7">
                <anchor moveWithCells="1" sizeWithCells="1">
                  <from>
                    <xdr:col>11</xdr:col>
                    <xdr:colOff>104775</xdr:colOff>
                    <xdr:row>59</xdr:row>
                    <xdr:rowOff>104775</xdr:rowOff>
                  </from>
                  <to>
                    <xdr:col>12</xdr:col>
                    <xdr:colOff>238125</xdr:colOff>
                    <xdr:row>59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15" r:id="rId34" name="Button 31">
              <controlPr defaultSize="0" print="0" autoFill="0" autoPict="0" macro="[2]!kopie8">
                <anchor moveWithCells="1" sizeWithCells="1">
                  <from>
                    <xdr:col>13</xdr:col>
                    <xdr:colOff>266700</xdr:colOff>
                    <xdr:row>59</xdr:row>
                    <xdr:rowOff>104775</xdr:rowOff>
                  </from>
                  <to>
                    <xdr:col>14</xdr:col>
                    <xdr:colOff>390525</xdr:colOff>
                    <xdr:row>59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16" r:id="rId35" name="Button 32">
              <controlPr defaultSize="0" print="0" autoFill="0" autoPict="0" macro="[2]!kopie9">
                <anchor moveWithCells="1" sizeWithCells="1">
                  <from>
                    <xdr:col>15</xdr:col>
                    <xdr:colOff>276225</xdr:colOff>
                    <xdr:row>59</xdr:row>
                    <xdr:rowOff>104775</xdr:rowOff>
                  </from>
                  <to>
                    <xdr:col>16</xdr:col>
                    <xdr:colOff>266700</xdr:colOff>
                    <xdr:row>59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17" r:id="rId36" name="Button 33">
              <controlPr defaultSize="0" print="0" autoFill="0" autoPict="0" macro="[2]!kopie10">
                <anchor moveWithCells="1" sizeWithCells="1">
                  <from>
                    <xdr:col>17</xdr:col>
                    <xdr:colOff>57150</xdr:colOff>
                    <xdr:row>59</xdr:row>
                    <xdr:rowOff>104775</xdr:rowOff>
                  </from>
                  <to>
                    <xdr:col>18</xdr:col>
                    <xdr:colOff>57150</xdr:colOff>
                    <xdr:row>59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18" r:id="rId37" name="Button 34">
              <controlPr defaultSize="0" print="0" autoFill="0" autoPict="0" macro="[2]!kopie11">
                <anchor moveWithCells="1" sizeWithCells="1">
                  <from>
                    <xdr:col>18</xdr:col>
                    <xdr:colOff>266700</xdr:colOff>
                    <xdr:row>59</xdr:row>
                    <xdr:rowOff>104775</xdr:rowOff>
                  </from>
                  <to>
                    <xdr:col>19</xdr:col>
                    <xdr:colOff>266700</xdr:colOff>
                    <xdr:row>59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19" r:id="rId38" name="Button 35">
              <controlPr defaultSize="0" print="0" autoFill="0" autoPict="0" macro="[2]!kopie12">
                <anchor moveWithCells="1" sizeWithCells="1">
                  <from>
                    <xdr:col>20</xdr:col>
                    <xdr:colOff>57150</xdr:colOff>
                    <xdr:row>59</xdr:row>
                    <xdr:rowOff>104775</xdr:rowOff>
                  </from>
                  <to>
                    <xdr:col>21</xdr:col>
                    <xdr:colOff>57150</xdr:colOff>
                    <xdr:row>59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20" r:id="rId39" name="Button 36">
              <controlPr defaultSize="0" print="0" autoFill="0" autoPict="0" macro="[2]!kopie4">
                <anchor moveWithCells="1" sizeWithCells="1">
                  <from>
                    <xdr:col>5</xdr:col>
                    <xdr:colOff>66675</xdr:colOff>
                    <xdr:row>83</xdr:row>
                    <xdr:rowOff>0</xdr:rowOff>
                  </from>
                  <to>
                    <xdr:col>6</xdr:col>
                    <xdr:colOff>190500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21" r:id="rId40" name="Button 37">
              <controlPr defaultSize="0" print="0" autoFill="0" autoPict="0" macro="[2]!kopie5">
                <anchor moveWithCells="1" sizeWithCells="1">
                  <from>
                    <xdr:col>7</xdr:col>
                    <xdr:colOff>133350</xdr:colOff>
                    <xdr:row>83</xdr:row>
                    <xdr:rowOff>0</xdr:rowOff>
                  </from>
                  <to>
                    <xdr:col>8</xdr:col>
                    <xdr:colOff>257175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22" r:id="rId41" name="Button 38">
              <controlPr defaultSize="0" print="0" autoFill="0" autoPict="0" macro="[2]!kopie6">
                <anchor moveWithCells="1" sizeWithCells="1">
                  <from>
                    <xdr:col>9</xdr:col>
                    <xdr:colOff>219075</xdr:colOff>
                    <xdr:row>83</xdr:row>
                    <xdr:rowOff>0</xdr:rowOff>
                  </from>
                  <to>
                    <xdr:col>11</xdr:col>
                    <xdr:colOff>57150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23" r:id="rId42" name="Button 39">
              <controlPr defaultSize="0" print="0" autoFill="0" autoPict="0" macro="[2]!kopie7">
                <anchor moveWithCells="1" sizeWithCells="1">
                  <from>
                    <xdr:col>11</xdr:col>
                    <xdr:colOff>285750</xdr:colOff>
                    <xdr:row>83</xdr:row>
                    <xdr:rowOff>0</xdr:rowOff>
                  </from>
                  <to>
                    <xdr:col>13</xdr:col>
                    <xdr:colOff>114300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24" r:id="rId43" name="Button 40">
              <controlPr defaultSize="0" print="0" autoFill="0" autoPict="0" macro="[2]!kopie8">
                <anchor moveWithCells="1" sizeWithCells="1">
                  <from>
                    <xdr:col>14</xdr:col>
                    <xdr:colOff>142875</xdr:colOff>
                    <xdr:row>83</xdr:row>
                    <xdr:rowOff>0</xdr:rowOff>
                  </from>
                  <to>
                    <xdr:col>15</xdr:col>
                    <xdr:colOff>133350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25" r:id="rId44" name="Button 41">
              <controlPr defaultSize="0" print="0" autoFill="0" autoPict="0" macro="[2]!kopie9">
                <anchor moveWithCells="1" sizeWithCells="1">
                  <from>
                    <xdr:col>16</xdr:col>
                    <xdr:colOff>9525</xdr:colOff>
                    <xdr:row>83</xdr:row>
                    <xdr:rowOff>0</xdr:rowOff>
                  </from>
                  <to>
                    <xdr:col>17</xdr:col>
                    <xdr:colOff>0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26" r:id="rId45" name="Button 42">
              <controlPr defaultSize="0" print="0" autoFill="0" autoPict="0" macro="[2]!kopie10">
                <anchor moveWithCells="1" sizeWithCells="1">
                  <from>
                    <xdr:col>17</xdr:col>
                    <xdr:colOff>200025</xdr:colOff>
                    <xdr:row>83</xdr:row>
                    <xdr:rowOff>0</xdr:rowOff>
                  </from>
                  <to>
                    <xdr:col>18</xdr:col>
                    <xdr:colOff>190500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27" r:id="rId46" name="Button 43">
              <controlPr defaultSize="0" print="0" autoFill="0" autoPict="0" macro="[2]!kopie11">
                <anchor moveWithCells="1" sizeWithCells="1">
                  <from>
                    <xdr:col>18</xdr:col>
                    <xdr:colOff>400050</xdr:colOff>
                    <xdr:row>83</xdr:row>
                    <xdr:rowOff>0</xdr:rowOff>
                  </from>
                  <to>
                    <xdr:col>19</xdr:col>
                    <xdr:colOff>400050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28" r:id="rId47" name="Button 44">
              <controlPr defaultSize="0" print="0" autoFill="0" autoPict="0" macro="[2]!kopie12">
                <anchor moveWithCells="1" sizeWithCells="1">
                  <from>
                    <xdr:col>20</xdr:col>
                    <xdr:colOff>180975</xdr:colOff>
                    <xdr:row>83</xdr:row>
                    <xdr:rowOff>0</xdr:rowOff>
                  </from>
                  <to>
                    <xdr:col>21</xdr:col>
                    <xdr:colOff>171450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29" r:id="rId48" name="Button 45">
              <controlPr defaultSize="0" print="0" autoFill="0" autoPict="0" macro="[2]!kopie4">
                <anchor moveWithCells="1" sizeWithCells="1">
                  <from>
                    <xdr:col>5</xdr:col>
                    <xdr:colOff>0</xdr:colOff>
                    <xdr:row>158</xdr:row>
                    <xdr:rowOff>104775</xdr:rowOff>
                  </from>
                  <to>
                    <xdr:col>6</xdr:col>
                    <xdr:colOff>123825</xdr:colOff>
                    <xdr:row>158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30" r:id="rId49" name="Button 46">
              <controlPr defaultSize="0" print="0" autoFill="0" autoPict="0" macro="[2]!kopie5">
                <anchor moveWithCells="1" sizeWithCells="1">
                  <from>
                    <xdr:col>7</xdr:col>
                    <xdr:colOff>66675</xdr:colOff>
                    <xdr:row>158</xdr:row>
                    <xdr:rowOff>104775</xdr:rowOff>
                  </from>
                  <to>
                    <xdr:col>8</xdr:col>
                    <xdr:colOff>180975</xdr:colOff>
                    <xdr:row>158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31" r:id="rId50" name="Button 47">
              <controlPr defaultSize="0" print="0" autoFill="0" autoPict="0" macro="[2]!kopie6">
                <anchor moveWithCells="1" sizeWithCells="1">
                  <from>
                    <xdr:col>9</xdr:col>
                    <xdr:colOff>152400</xdr:colOff>
                    <xdr:row>158</xdr:row>
                    <xdr:rowOff>104775</xdr:rowOff>
                  </from>
                  <to>
                    <xdr:col>10</xdr:col>
                    <xdr:colOff>266700</xdr:colOff>
                    <xdr:row>158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32" r:id="rId51" name="Button 48">
              <controlPr defaultSize="0" print="0" autoFill="0" autoPict="0" macro="[2]!kopie7">
                <anchor moveWithCells="1" sizeWithCells="1">
                  <from>
                    <xdr:col>11</xdr:col>
                    <xdr:colOff>209550</xdr:colOff>
                    <xdr:row>158</xdr:row>
                    <xdr:rowOff>104775</xdr:rowOff>
                  </from>
                  <to>
                    <xdr:col>13</xdr:col>
                    <xdr:colOff>47625</xdr:colOff>
                    <xdr:row>158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33" r:id="rId52" name="Button 49">
              <controlPr defaultSize="0" print="0" autoFill="0" autoPict="0" macro="[2]!kopie8">
                <anchor moveWithCells="1" sizeWithCells="1">
                  <from>
                    <xdr:col>14</xdr:col>
                    <xdr:colOff>76200</xdr:colOff>
                    <xdr:row>158</xdr:row>
                    <xdr:rowOff>104775</xdr:rowOff>
                  </from>
                  <to>
                    <xdr:col>15</xdr:col>
                    <xdr:colOff>66675</xdr:colOff>
                    <xdr:row>158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34" r:id="rId53" name="Button 50">
              <controlPr defaultSize="0" print="0" autoFill="0" autoPict="0" macro="[2]!kopie9">
                <anchor moveWithCells="1" sizeWithCells="1">
                  <from>
                    <xdr:col>15</xdr:col>
                    <xdr:colOff>352425</xdr:colOff>
                    <xdr:row>158</xdr:row>
                    <xdr:rowOff>104775</xdr:rowOff>
                  </from>
                  <to>
                    <xdr:col>16</xdr:col>
                    <xdr:colOff>342900</xdr:colOff>
                    <xdr:row>158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35" r:id="rId54" name="Button 51">
              <controlPr defaultSize="0" print="0" autoFill="0" autoPict="0" macro="[2]!kopie10">
                <anchor moveWithCells="1" sizeWithCells="1">
                  <from>
                    <xdr:col>17</xdr:col>
                    <xdr:colOff>133350</xdr:colOff>
                    <xdr:row>158</xdr:row>
                    <xdr:rowOff>104775</xdr:rowOff>
                  </from>
                  <to>
                    <xdr:col>18</xdr:col>
                    <xdr:colOff>123825</xdr:colOff>
                    <xdr:row>158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36" r:id="rId55" name="Button 52">
              <controlPr defaultSize="0" print="0" autoFill="0" autoPict="0" macro="[2]!kopie11">
                <anchor moveWithCells="1" sizeWithCells="1">
                  <from>
                    <xdr:col>18</xdr:col>
                    <xdr:colOff>333375</xdr:colOff>
                    <xdr:row>158</xdr:row>
                    <xdr:rowOff>104775</xdr:rowOff>
                  </from>
                  <to>
                    <xdr:col>19</xdr:col>
                    <xdr:colOff>333375</xdr:colOff>
                    <xdr:row>158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37" r:id="rId56" name="Button 53">
              <controlPr defaultSize="0" print="0" autoFill="0" autoPict="0" macro="[2]!kopie12">
                <anchor moveWithCells="1" sizeWithCells="1">
                  <from>
                    <xdr:col>20</xdr:col>
                    <xdr:colOff>114300</xdr:colOff>
                    <xdr:row>158</xdr:row>
                    <xdr:rowOff>104775</xdr:rowOff>
                  </from>
                  <to>
                    <xdr:col>21</xdr:col>
                    <xdr:colOff>104775</xdr:colOff>
                    <xdr:row>158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38" r:id="rId57" name="Button 54">
              <controlPr defaultSize="0" print="0" autoFill="0" autoPict="0" macro="[2]!kopie4">
                <anchor moveWithCells="1" sizeWithCells="1">
                  <from>
                    <xdr:col>5</xdr:col>
                    <xdr:colOff>133350</xdr:colOff>
                    <xdr:row>183</xdr:row>
                    <xdr:rowOff>0</xdr:rowOff>
                  </from>
                  <to>
                    <xdr:col>6</xdr:col>
                    <xdr:colOff>247650</xdr:colOff>
                    <xdr:row>183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39" r:id="rId58" name="Button 55">
              <controlPr defaultSize="0" print="0" autoFill="0" autoPict="0" macro="[2]!kopie5">
                <anchor moveWithCells="1" sizeWithCells="1">
                  <from>
                    <xdr:col>7</xdr:col>
                    <xdr:colOff>200025</xdr:colOff>
                    <xdr:row>183</xdr:row>
                    <xdr:rowOff>0</xdr:rowOff>
                  </from>
                  <to>
                    <xdr:col>9</xdr:col>
                    <xdr:colOff>28575</xdr:colOff>
                    <xdr:row>183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40" r:id="rId59" name="Button 56">
              <controlPr defaultSize="0" print="0" autoFill="0" autoPict="0" macro="[2]!kopie6">
                <anchor moveWithCells="1" sizeWithCells="1">
                  <from>
                    <xdr:col>9</xdr:col>
                    <xdr:colOff>276225</xdr:colOff>
                    <xdr:row>183</xdr:row>
                    <xdr:rowOff>0</xdr:rowOff>
                  </from>
                  <to>
                    <xdr:col>11</xdr:col>
                    <xdr:colOff>114300</xdr:colOff>
                    <xdr:row>183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41" r:id="rId60" name="Button 57">
              <controlPr defaultSize="0" print="0" autoFill="0" autoPict="0" macro="[2]!kopie7">
                <anchor moveWithCells="1" sizeWithCells="1">
                  <from>
                    <xdr:col>12</xdr:col>
                    <xdr:colOff>57150</xdr:colOff>
                    <xdr:row>183</xdr:row>
                    <xdr:rowOff>0</xdr:rowOff>
                  </from>
                  <to>
                    <xdr:col>13</xdr:col>
                    <xdr:colOff>180975</xdr:colOff>
                    <xdr:row>183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42" r:id="rId61" name="Button 58">
              <controlPr defaultSize="0" print="0" autoFill="0" autoPict="0" macro="[2]!kopie8">
                <anchor moveWithCells="1" sizeWithCells="1">
                  <from>
                    <xdr:col>14</xdr:col>
                    <xdr:colOff>209550</xdr:colOff>
                    <xdr:row>183</xdr:row>
                    <xdr:rowOff>0</xdr:rowOff>
                  </from>
                  <to>
                    <xdr:col>15</xdr:col>
                    <xdr:colOff>200025</xdr:colOff>
                    <xdr:row>183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43" r:id="rId62" name="Button 59">
              <controlPr defaultSize="0" print="0" autoFill="0" autoPict="0" macro="[2]!kopie9">
                <anchor moveWithCells="1" sizeWithCells="1">
                  <from>
                    <xdr:col>16</xdr:col>
                    <xdr:colOff>76200</xdr:colOff>
                    <xdr:row>183</xdr:row>
                    <xdr:rowOff>0</xdr:rowOff>
                  </from>
                  <to>
                    <xdr:col>17</xdr:col>
                    <xdr:colOff>66675</xdr:colOff>
                    <xdr:row>183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44" r:id="rId63" name="Button 60">
              <controlPr defaultSize="0" print="0" autoFill="0" autoPict="0" macro="[2]!kopie10">
                <anchor moveWithCells="1" sizeWithCells="1">
                  <from>
                    <xdr:col>17</xdr:col>
                    <xdr:colOff>266700</xdr:colOff>
                    <xdr:row>183</xdr:row>
                    <xdr:rowOff>0</xdr:rowOff>
                  </from>
                  <to>
                    <xdr:col>18</xdr:col>
                    <xdr:colOff>257175</xdr:colOff>
                    <xdr:row>183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45" r:id="rId64" name="Button 61">
              <controlPr defaultSize="0" print="0" autoFill="0" autoPict="0" macro="[2]!kopie11">
                <anchor moveWithCells="1" sizeWithCells="1">
                  <from>
                    <xdr:col>19</xdr:col>
                    <xdr:colOff>47625</xdr:colOff>
                    <xdr:row>183</xdr:row>
                    <xdr:rowOff>0</xdr:rowOff>
                  </from>
                  <to>
                    <xdr:col>20</xdr:col>
                    <xdr:colOff>47625</xdr:colOff>
                    <xdr:row>183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46" r:id="rId65" name="Button 62">
              <controlPr defaultSize="0" print="0" autoFill="0" autoPict="0" macro="[2]!kopie12">
                <anchor moveWithCells="1" sizeWithCells="1">
                  <from>
                    <xdr:col>20</xdr:col>
                    <xdr:colOff>238125</xdr:colOff>
                    <xdr:row>183</xdr:row>
                    <xdr:rowOff>0</xdr:rowOff>
                  </from>
                  <to>
                    <xdr:col>21</xdr:col>
                    <xdr:colOff>238125</xdr:colOff>
                    <xdr:row>183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47" r:id="rId66" name="Button 63">
              <controlPr defaultSize="0" print="0" autoFill="0" autoPict="0" macro="[2]!kopie4">
                <anchor moveWithCells="1" sizeWithCells="1">
                  <from>
                    <xdr:col>5</xdr:col>
                    <xdr:colOff>142875</xdr:colOff>
                    <xdr:row>208</xdr:row>
                    <xdr:rowOff>0</xdr:rowOff>
                  </from>
                  <to>
                    <xdr:col>6</xdr:col>
                    <xdr:colOff>257175</xdr:colOff>
                    <xdr:row>208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48" r:id="rId67" name="Button 64">
              <controlPr defaultSize="0" print="0" autoFill="0" autoPict="0" macro="[2]!kopie5">
                <anchor moveWithCells="1" sizeWithCells="1">
                  <from>
                    <xdr:col>7</xdr:col>
                    <xdr:colOff>209550</xdr:colOff>
                    <xdr:row>208</xdr:row>
                    <xdr:rowOff>0</xdr:rowOff>
                  </from>
                  <to>
                    <xdr:col>9</xdr:col>
                    <xdr:colOff>38100</xdr:colOff>
                    <xdr:row>208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49" r:id="rId68" name="Button 65">
              <controlPr defaultSize="0" print="0" autoFill="0" autoPict="0" macro="[2]!kopie6">
                <anchor moveWithCells="1" sizeWithCells="1">
                  <from>
                    <xdr:col>10</xdr:col>
                    <xdr:colOff>0</xdr:colOff>
                    <xdr:row>208</xdr:row>
                    <xdr:rowOff>0</xdr:rowOff>
                  </from>
                  <to>
                    <xdr:col>11</xdr:col>
                    <xdr:colOff>123825</xdr:colOff>
                    <xdr:row>208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50" r:id="rId69" name="Button 66">
              <controlPr defaultSize="0" print="0" autoFill="0" autoPict="0" macro="[2]!kopie7">
                <anchor moveWithCells="1" sizeWithCells="1">
                  <from>
                    <xdr:col>12</xdr:col>
                    <xdr:colOff>66675</xdr:colOff>
                    <xdr:row>208</xdr:row>
                    <xdr:rowOff>0</xdr:rowOff>
                  </from>
                  <to>
                    <xdr:col>13</xdr:col>
                    <xdr:colOff>190500</xdr:colOff>
                    <xdr:row>208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51" r:id="rId70" name="Button 67">
              <controlPr defaultSize="0" print="0" autoFill="0" autoPict="0" macro="[2]!kopie8">
                <anchor moveWithCells="1" sizeWithCells="1">
                  <from>
                    <xdr:col>14</xdr:col>
                    <xdr:colOff>219075</xdr:colOff>
                    <xdr:row>208</xdr:row>
                    <xdr:rowOff>0</xdr:rowOff>
                  </from>
                  <to>
                    <xdr:col>15</xdr:col>
                    <xdr:colOff>209550</xdr:colOff>
                    <xdr:row>208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52" r:id="rId71" name="Button 68">
              <controlPr defaultSize="0" print="0" autoFill="0" autoPict="0" macro="[2]!kopie9">
                <anchor moveWithCells="1" sizeWithCells="1">
                  <from>
                    <xdr:col>16</xdr:col>
                    <xdr:colOff>85725</xdr:colOff>
                    <xdr:row>208</xdr:row>
                    <xdr:rowOff>0</xdr:rowOff>
                  </from>
                  <to>
                    <xdr:col>17</xdr:col>
                    <xdr:colOff>76200</xdr:colOff>
                    <xdr:row>208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53" r:id="rId72" name="Button 69">
              <controlPr defaultSize="0" print="0" autoFill="0" autoPict="0" macro="[2]!kopie10">
                <anchor moveWithCells="1" sizeWithCells="1">
                  <from>
                    <xdr:col>17</xdr:col>
                    <xdr:colOff>276225</xdr:colOff>
                    <xdr:row>208</xdr:row>
                    <xdr:rowOff>0</xdr:rowOff>
                  </from>
                  <to>
                    <xdr:col>18</xdr:col>
                    <xdr:colOff>266700</xdr:colOff>
                    <xdr:row>208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54" r:id="rId73" name="Button 70">
              <controlPr defaultSize="0" print="0" autoFill="0" autoPict="0" macro="[2]!kopie11">
                <anchor moveWithCells="1" sizeWithCells="1">
                  <from>
                    <xdr:col>19</xdr:col>
                    <xdr:colOff>57150</xdr:colOff>
                    <xdr:row>208</xdr:row>
                    <xdr:rowOff>0</xdr:rowOff>
                  </from>
                  <to>
                    <xdr:col>20</xdr:col>
                    <xdr:colOff>57150</xdr:colOff>
                    <xdr:row>208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55" r:id="rId74" name="Button 71">
              <controlPr defaultSize="0" print="0" autoFill="0" autoPict="0" macro="[2]!kopie12">
                <anchor moveWithCells="1" sizeWithCells="1">
                  <from>
                    <xdr:col>20</xdr:col>
                    <xdr:colOff>247650</xdr:colOff>
                    <xdr:row>208</xdr:row>
                    <xdr:rowOff>0</xdr:rowOff>
                  </from>
                  <to>
                    <xdr:col>21</xdr:col>
                    <xdr:colOff>247650</xdr:colOff>
                    <xdr:row>208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56" r:id="rId75" name="Button 72">
              <controlPr defaultSize="0" print="0" autoFill="0" autoPict="0" macro="[2]!PSWis">
                <anchor moveWithCells="1" sizeWithCells="1">
                  <from>
                    <xdr:col>1</xdr:col>
                    <xdr:colOff>66675</xdr:colOff>
                    <xdr:row>150</xdr:row>
                    <xdr:rowOff>0</xdr:rowOff>
                  </from>
                  <to>
                    <xdr:col>4</xdr:col>
                    <xdr:colOff>85725</xdr:colOff>
                    <xdr:row>150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57" r:id="rId76" name="Button 73">
              <controlPr defaultSize="0" print="0" autoFill="0" autoPict="0" macro="[2]!PSWis">
                <anchor moveWithCells="1" sizeWithCells="1">
                  <from>
                    <xdr:col>1</xdr:col>
                    <xdr:colOff>66675</xdr:colOff>
                    <xdr:row>125</xdr:row>
                    <xdr:rowOff>0</xdr:rowOff>
                  </from>
                  <to>
                    <xdr:col>4</xdr:col>
                    <xdr:colOff>85725</xdr:colOff>
                    <xdr:row>125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58" r:id="rId77" name="Button 74">
              <controlPr defaultSize="0" print="0" autoFill="0" autoPict="0" macro="[2]!PSWis">
                <anchor moveWithCells="1" sizeWithCells="1">
                  <from>
                    <xdr:col>1</xdr:col>
                    <xdr:colOff>66675</xdr:colOff>
                    <xdr:row>26</xdr:row>
                    <xdr:rowOff>0</xdr:rowOff>
                  </from>
                  <to>
                    <xdr:col>4</xdr:col>
                    <xdr:colOff>85725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59" r:id="rId78" name="Button 75">
              <controlPr defaultSize="0" print="0" autoFill="0" autoPict="0" macro="[2]!PSWis">
                <anchor moveWithCells="1" sizeWithCells="1">
                  <from>
                    <xdr:col>1</xdr:col>
                    <xdr:colOff>66675</xdr:colOff>
                    <xdr:row>51</xdr:row>
                    <xdr:rowOff>0</xdr:rowOff>
                  </from>
                  <to>
                    <xdr:col>4</xdr:col>
                    <xdr:colOff>85725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60" r:id="rId79" name="Button 76">
              <controlPr defaultSize="0" print="0" autoFill="0" autoPict="0" macro="[2]!PSWis">
                <anchor moveWithCells="1" sizeWithCells="1">
                  <from>
                    <xdr:col>1</xdr:col>
                    <xdr:colOff>66675</xdr:colOff>
                    <xdr:row>75</xdr:row>
                    <xdr:rowOff>0</xdr:rowOff>
                  </from>
                  <to>
                    <xdr:col>4</xdr:col>
                    <xdr:colOff>85725</xdr:colOff>
                    <xdr:row>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61" r:id="rId80" name="Button 77">
              <controlPr defaultSize="0" print="0" autoFill="0" autoPict="0" macro="[2]!PSWis">
                <anchor moveWithCells="1" sizeWithCells="1">
                  <from>
                    <xdr:col>1</xdr:col>
                    <xdr:colOff>66675</xdr:colOff>
                    <xdr:row>100</xdr:row>
                    <xdr:rowOff>0</xdr:rowOff>
                  </from>
                  <to>
                    <xdr:col>4</xdr:col>
                    <xdr:colOff>85725</xdr:colOff>
                    <xdr:row>100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62" r:id="rId81" name="Button 78">
              <controlPr defaultSize="0" print="0" autoFill="0" autoPict="0" macro="[2]!PSWis">
                <anchor moveWithCells="1" sizeWithCells="1">
                  <from>
                    <xdr:col>1</xdr:col>
                    <xdr:colOff>66675</xdr:colOff>
                    <xdr:row>175</xdr:row>
                    <xdr:rowOff>0</xdr:rowOff>
                  </from>
                  <to>
                    <xdr:col>4</xdr:col>
                    <xdr:colOff>85725</xdr:colOff>
                    <xdr:row>176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63" r:id="rId82" name="Button 79">
              <controlPr defaultSize="0" print="0" autoFill="0" autoPict="0" macro="[2]!PSWis">
                <anchor moveWithCells="1" sizeWithCells="1">
                  <from>
                    <xdr:col>1</xdr:col>
                    <xdr:colOff>66675</xdr:colOff>
                    <xdr:row>200</xdr:row>
                    <xdr:rowOff>0</xdr:rowOff>
                  </from>
                  <to>
                    <xdr:col>4</xdr:col>
                    <xdr:colOff>85725</xdr:colOff>
                    <xdr:row>201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64" r:id="rId83" name="Button 80">
              <controlPr defaultSize="0" print="0" autoFill="0" autoPict="0" macro="[2]!kopie4">
                <anchor moveWithCells="1" sizeWithCells="1">
                  <from>
                    <xdr:col>5</xdr:col>
                    <xdr:colOff>0</xdr:colOff>
                    <xdr:row>133</xdr:row>
                    <xdr:rowOff>0</xdr:rowOff>
                  </from>
                  <to>
                    <xdr:col>6</xdr:col>
                    <xdr:colOff>123825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65" r:id="rId84" name="Button 81">
              <controlPr defaultSize="0" print="0" autoFill="0" autoPict="0" macro="[2]!kopie5">
                <anchor moveWithCells="1" sizeWithCells="1">
                  <from>
                    <xdr:col>7</xdr:col>
                    <xdr:colOff>66675</xdr:colOff>
                    <xdr:row>133</xdr:row>
                    <xdr:rowOff>0</xdr:rowOff>
                  </from>
                  <to>
                    <xdr:col>8</xdr:col>
                    <xdr:colOff>180975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66" r:id="rId85" name="Button 82">
              <controlPr defaultSize="0" print="0" autoFill="0" autoPict="0" macro="[2]!kopie6">
                <anchor moveWithCells="1" sizeWithCells="1">
                  <from>
                    <xdr:col>9</xdr:col>
                    <xdr:colOff>152400</xdr:colOff>
                    <xdr:row>133</xdr:row>
                    <xdr:rowOff>0</xdr:rowOff>
                  </from>
                  <to>
                    <xdr:col>10</xdr:col>
                    <xdr:colOff>266700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67" r:id="rId86" name="Button 83">
              <controlPr defaultSize="0" print="0" autoFill="0" autoPict="0" macro="[2]!kopie7">
                <anchor moveWithCells="1" sizeWithCells="1">
                  <from>
                    <xdr:col>11</xdr:col>
                    <xdr:colOff>209550</xdr:colOff>
                    <xdr:row>133</xdr:row>
                    <xdr:rowOff>0</xdr:rowOff>
                  </from>
                  <to>
                    <xdr:col>13</xdr:col>
                    <xdr:colOff>47625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68" r:id="rId87" name="Button 84">
              <controlPr defaultSize="0" print="0" autoFill="0" autoPict="0" macro="[2]!kopie8">
                <anchor moveWithCells="1" sizeWithCells="1">
                  <from>
                    <xdr:col>14</xdr:col>
                    <xdr:colOff>76200</xdr:colOff>
                    <xdr:row>133</xdr:row>
                    <xdr:rowOff>0</xdr:rowOff>
                  </from>
                  <to>
                    <xdr:col>15</xdr:col>
                    <xdr:colOff>66675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69" r:id="rId88" name="Button 85">
              <controlPr defaultSize="0" print="0" autoFill="0" autoPict="0" macro="[2]!kopie9">
                <anchor moveWithCells="1" sizeWithCells="1">
                  <from>
                    <xdr:col>15</xdr:col>
                    <xdr:colOff>352425</xdr:colOff>
                    <xdr:row>133</xdr:row>
                    <xdr:rowOff>0</xdr:rowOff>
                  </from>
                  <to>
                    <xdr:col>16</xdr:col>
                    <xdr:colOff>342900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70" r:id="rId89" name="Button 86">
              <controlPr defaultSize="0" print="0" autoFill="0" autoPict="0" macro="[2]!kopie10">
                <anchor moveWithCells="1" sizeWithCells="1">
                  <from>
                    <xdr:col>17</xdr:col>
                    <xdr:colOff>133350</xdr:colOff>
                    <xdr:row>133</xdr:row>
                    <xdr:rowOff>0</xdr:rowOff>
                  </from>
                  <to>
                    <xdr:col>18</xdr:col>
                    <xdr:colOff>123825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71" r:id="rId90" name="Button 87">
              <controlPr defaultSize="0" print="0" autoFill="0" autoPict="0" macro="[2]!kopie11">
                <anchor moveWithCells="1" sizeWithCells="1">
                  <from>
                    <xdr:col>18</xdr:col>
                    <xdr:colOff>333375</xdr:colOff>
                    <xdr:row>133</xdr:row>
                    <xdr:rowOff>0</xdr:rowOff>
                  </from>
                  <to>
                    <xdr:col>19</xdr:col>
                    <xdr:colOff>333375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72" r:id="rId91" name="Button 88">
              <controlPr defaultSize="0" print="0" autoFill="0" autoPict="0" macro="[2]!kopie12">
                <anchor moveWithCells="1" sizeWithCells="1">
                  <from>
                    <xdr:col>20</xdr:col>
                    <xdr:colOff>114300</xdr:colOff>
                    <xdr:row>133</xdr:row>
                    <xdr:rowOff>0</xdr:rowOff>
                  </from>
                  <to>
                    <xdr:col>21</xdr:col>
                    <xdr:colOff>104775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73" r:id="rId92" name="Button 89">
              <controlPr defaultSize="0" print="0" autoFill="0" autoPict="0" macro="[2]!Knop220_Klikken">
                <anchor moveWithCells="1" sizeWithCells="1">
                  <from>
                    <xdr:col>5</xdr:col>
                    <xdr:colOff>133350</xdr:colOff>
                    <xdr:row>26</xdr:row>
                    <xdr:rowOff>0</xdr:rowOff>
                  </from>
                  <to>
                    <xdr:col>21</xdr:col>
                    <xdr:colOff>190500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74" r:id="rId93" name="Button 90">
              <controlPr defaultSize="0" print="0" autoFill="0" autoPict="0" macro="[2]!Knop220_Klikken">
                <anchor moveWithCells="1" sizeWithCells="1">
                  <from>
                    <xdr:col>5</xdr:col>
                    <xdr:colOff>104775</xdr:colOff>
                    <xdr:row>51</xdr:row>
                    <xdr:rowOff>0</xdr:rowOff>
                  </from>
                  <to>
                    <xdr:col>21</xdr:col>
                    <xdr:colOff>161925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75" r:id="rId94" name="Button 91">
              <controlPr defaultSize="0" print="0" autoFill="0" autoPict="0" macro="[2]!Knop220_Klikken">
                <anchor moveWithCells="1" sizeWithCells="1">
                  <from>
                    <xdr:col>5</xdr:col>
                    <xdr:colOff>133350</xdr:colOff>
                    <xdr:row>75</xdr:row>
                    <xdr:rowOff>0</xdr:rowOff>
                  </from>
                  <to>
                    <xdr:col>21</xdr:col>
                    <xdr:colOff>190500</xdr:colOff>
                    <xdr:row>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76" r:id="rId95" name="Button 92">
              <controlPr defaultSize="0" print="0" autoFill="0" autoPict="0" macro="[2]!Knop220_Klikken">
                <anchor moveWithCells="1" sizeWithCells="1">
                  <from>
                    <xdr:col>5</xdr:col>
                    <xdr:colOff>9525</xdr:colOff>
                    <xdr:row>100</xdr:row>
                    <xdr:rowOff>0</xdr:rowOff>
                  </from>
                  <to>
                    <xdr:col>21</xdr:col>
                    <xdr:colOff>66675</xdr:colOff>
                    <xdr:row>100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77" r:id="rId96" name="Button 93">
              <controlPr defaultSize="0" print="0" autoFill="0" autoPict="0" macro="[2]!Knop220_Klikken">
                <anchor moveWithCells="1" sizeWithCells="1">
                  <from>
                    <xdr:col>5</xdr:col>
                    <xdr:colOff>133350</xdr:colOff>
                    <xdr:row>125</xdr:row>
                    <xdr:rowOff>0</xdr:rowOff>
                  </from>
                  <to>
                    <xdr:col>21</xdr:col>
                    <xdr:colOff>190500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78" r:id="rId97" name="Button 94">
              <controlPr defaultSize="0" print="0" autoFill="0" autoPict="0" macro="[2]!Knop220_Klikken">
                <anchor moveWithCells="1" sizeWithCells="1">
                  <from>
                    <xdr:col>5</xdr:col>
                    <xdr:colOff>133350</xdr:colOff>
                    <xdr:row>150</xdr:row>
                    <xdr:rowOff>0</xdr:rowOff>
                  </from>
                  <to>
                    <xdr:col>21</xdr:col>
                    <xdr:colOff>190500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79" r:id="rId98" name="Button 95">
              <controlPr defaultSize="0" print="0" autoFill="0" autoPict="0" macro="[2]!Knop220_Klikken">
                <anchor moveWithCells="1" sizeWithCells="1">
                  <from>
                    <xdr:col>5</xdr:col>
                    <xdr:colOff>133350</xdr:colOff>
                    <xdr:row>175</xdr:row>
                    <xdr:rowOff>0</xdr:rowOff>
                  </from>
                  <to>
                    <xdr:col>21</xdr:col>
                    <xdr:colOff>190500</xdr:colOff>
                    <xdr:row>176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80" r:id="rId99" name="Button 96">
              <controlPr defaultSize="0" print="0" autoFill="0" autoPict="0" macro="[2]!Knop220_Klikken">
                <anchor moveWithCells="1" sizeWithCells="1">
                  <from>
                    <xdr:col>5</xdr:col>
                    <xdr:colOff>133350</xdr:colOff>
                    <xdr:row>200</xdr:row>
                    <xdr:rowOff>0</xdr:rowOff>
                  </from>
                  <to>
                    <xdr:col>21</xdr:col>
                    <xdr:colOff>190500</xdr:colOff>
                    <xdr:row>201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81" r:id="rId100" name="Button 97">
              <controlPr defaultSize="0" print="0" autoFill="0" autoPict="0" macro="[2]!PSPrint_B">
                <anchor moveWithCells="1" sizeWithCells="1">
                  <from>
                    <xdr:col>0</xdr:col>
                    <xdr:colOff>47625</xdr:colOff>
                    <xdr:row>36</xdr:row>
                    <xdr:rowOff>38100</xdr:rowOff>
                  </from>
                  <to>
                    <xdr:col>1</xdr:col>
                    <xdr:colOff>142875</xdr:colOff>
                    <xdr:row>36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82" r:id="rId101" name="Button 98">
              <controlPr defaultSize="0" print="0" autoFill="0" autoPict="0" macro="[2]!PSPrint_B">
                <anchor moveWithCells="1" sizeWithCells="1">
                  <from>
                    <xdr:col>0</xdr:col>
                    <xdr:colOff>28575</xdr:colOff>
                    <xdr:row>60</xdr:row>
                    <xdr:rowOff>38100</xdr:rowOff>
                  </from>
                  <to>
                    <xdr:col>1</xdr:col>
                    <xdr:colOff>123825</xdr:colOff>
                    <xdr:row>60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83" r:id="rId102" name="Button 99">
              <controlPr defaultSize="0" print="0" autoFill="0" autoPict="0" macro="[2]!PSPrint_C">
                <anchor moveWithCells="1" sizeWithCells="1">
                  <from>
                    <xdr:col>0</xdr:col>
                    <xdr:colOff>28575</xdr:colOff>
                    <xdr:row>60</xdr:row>
                    <xdr:rowOff>66675</xdr:rowOff>
                  </from>
                  <to>
                    <xdr:col>1</xdr:col>
                    <xdr:colOff>123825</xdr:colOff>
                    <xdr:row>60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84" r:id="rId103" name="Button 100">
              <controlPr defaultSize="0" print="0" autoFill="0" autoPict="0" macro="[2]!PSPrint_C">
                <anchor moveWithCells="1" sizeWithCells="1">
                  <from>
                    <xdr:col>0</xdr:col>
                    <xdr:colOff>57150</xdr:colOff>
                    <xdr:row>85</xdr:row>
                    <xdr:rowOff>38100</xdr:rowOff>
                  </from>
                  <to>
                    <xdr:col>1</xdr:col>
                    <xdr:colOff>152400</xdr:colOff>
                    <xdr:row>85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85" r:id="rId104" name="Button 101">
              <controlPr defaultSize="0" print="0" autoFill="0" autoPict="0" macro="[2]!PSPrint_B">
                <anchor moveWithCells="1" sizeWithCells="1">
                  <from>
                    <xdr:col>0</xdr:col>
                    <xdr:colOff>28575</xdr:colOff>
                    <xdr:row>85</xdr:row>
                    <xdr:rowOff>38100</xdr:rowOff>
                  </from>
                  <to>
                    <xdr:col>1</xdr:col>
                    <xdr:colOff>123825</xdr:colOff>
                    <xdr:row>85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86" r:id="rId105" name="Button 102">
              <controlPr defaultSize="0" print="0" autoFill="0" autoPict="0" macro="[2]!PSPrint_D">
                <anchor moveWithCells="1" sizeWithCells="1">
                  <from>
                    <xdr:col>0</xdr:col>
                    <xdr:colOff>47625</xdr:colOff>
                    <xdr:row>85</xdr:row>
                    <xdr:rowOff>38100</xdr:rowOff>
                  </from>
                  <to>
                    <xdr:col>1</xdr:col>
                    <xdr:colOff>142875</xdr:colOff>
                    <xdr:row>85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87" r:id="rId106" name="Button 103">
              <controlPr defaultSize="0" print="0" autoFill="0" autoPict="0" macro="[2]!PSPrint_D">
                <anchor moveWithCells="1" sizeWithCells="1">
                  <from>
                    <xdr:col>0</xdr:col>
                    <xdr:colOff>57150</xdr:colOff>
                    <xdr:row>110</xdr:row>
                    <xdr:rowOff>38100</xdr:rowOff>
                  </from>
                  <to>
                    <xdr:col>1</xdr:col>
                    <xdr:colOff>152400</xdr:colOff>
                    <xdr:row>110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88" r:id="rId107" name="Button 104">
              <controlPr defaultSize="0" print="0" autoFill="0" autoPict="0" macro="[2]!PSPrint_C">
                <anchor moveWithCells="1" sizeWithCells="1">
                  <from>
                    <xdr:col>0</xdr:col>
                    <xdr:colOff>57150</xdr:colOff>
                    <xdr:row>110</xdr:row>
                    <xdr:rowOff>38100</xdr:rowOff>
                  </from>
                  <to>
                    <xdr:col>1</xdr:col>
                    <xdr:colOff>152400</xdr:colOff>
                    <xdr:row>110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89" r:id="rId108" name="Button 105">
              <controlPr defaultSize="0" print="0" autoFill="0" autoPict="0" macro="[2]!PSPrint_B">
                <anchor moveWithCells="1" sizeWithCells="1">
                  <from>
                    <xdr:col>0</xdr:col>
                    <xdr:colOff>28575</xdr:colOff>
                    <xdr:row>110</xdr:row>
                    <xdr:rowOff>38100</xdr:rowOff>
                  </from>
                  <to>
                    <xdr:col>1</xdr:col>
                    <xdr:colOff>123825</xdr:colOff>
                    <xdr:row>110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90" r:id="rId109" name="Button 106">
              <controlPr defaultSize="0" print="0" autoFill="0" autoPict="0" macro="[2]!PSPrint_E">
                <anchor moveWithCells="1" sizeWithCells="1">
                  <from>
                    <xdr:col>0</xdr:col>
                    <xdr:colOff>47625</xdr:colOff>
                    <xdr:row>110</xdr:row>
                    <xdr:rowOff>38100</xdr:rowOff>
                  </from>
                  <to>
                    <xdr:col>1</xdr:col>
                    <xdr:colOff>142875</xdr:colOff>
                    <xdr:row>110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91" r:id="rId110" name="Button 107">
              <controlPr defaultSize="0" print="0" autoFill="0" autoPict="0" macro="[2]!PSPrint_E">
                <anchor moveWithCells="1" sizeWithCells="1">
                  <from>
                    <xdr:col>0</xdr:col>
                    <xdr:colOff>57150</xdr:colOff>
                    <xdr:row>135</xdr:row>
                    <xdr:rowOff>38100</xdr:rowOff>
                  </from>
                  <to>
                    <xdr:col>1</xdr:col>
                    <xdr:colOff>152400</xdr:colOff>
                    <xdr:row>135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92" r:id="rId111" name="Button 108">
              <controlPr defaultSize="0" print="0" autoFill="0" autoPict="0" macro="[2]!PSPrint_D">
                <anchor moveWithCells="1" sizeWithCells="1">
                  <from>
                    <xdr:col>0</xdr:col>
                    <xdr:colOff>57150</xdr:colOff>
                    <xdr:row>135</xdr:row>
                    <xdr:rowOff>38100</xdr:rowOff>
                  </from>
                  <to>
                    <xdr:col>1</xdr:col>
                    <xdr:colOff>152400</xdr:colOff>
                    <xdr:row>135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93" r:id="rId112" name="Button 109">
              <controlPr defaultSize="0" print="0" autoFill="0" autoPict="0" macro="[2]!PSPrint_C">
                <anchor moveWithCells="1" sizeWithCells="1">
                  <from>
                    <xdr:col>0</xdr:col>
                    <xdr:colOff>57150</xdr:colOff>
                    <xdr:row>135</xdr:row>
                    <xdr:rowOff>38100</xdr:rowOff>
                  </from>
                  <to>
                    <xdr:col>1</xdr:col>
                    <xdr:colOff>152400</xdr:colOff>
                    <xdr:row>135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94" r:id="rId113" name="Button 110">
              <controlPr defaultSize="0" print="0" autoFill="0" autoPict="0" macro="[2]!PSPrint_B">
                <anchor moveWithCells="1" sizeWithCells="1">
                  <from>
                    <xdr:col>0</xdr:col>
                    <xdr:colOff>28575</xdr:colOff>
                    <xdr:row>135</xdr:row>
                    <xdr:rowOff>38100</xdr:rowOff>
                  </from>
                  <to>
                    <xdr:col>1</xdr:col>
                    <xdr:colOff>123825</xdr:colOff>
                    <xdr:row>135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95" r:id="rId114" name="Button 111">
              <controlPr defaultSize="0" print="0" autoFill="0" autoPict="0" macro="[2]!PSPrint_F">
                <anchor moveWithCells="1" sizeWithCells="1">
                  <from>
                    <xdr:col>0</xdr:col>
                    <xdr:colOff>47625</xdr:colOff>
                    <xdr:row>135</xdr:row>
                    <xdr:rowOff>38100</xdr:rowOff>
                  </from>
                  <to>
                    <xdr:col>1</xdr:col>
                    <xdr:colOff>142875</xdr:colOff>
                    <xdr:row>135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96" r:id="rId115" name="Button 112">
              <controlPr defaultSize="0" print="0" autoFill="0" autoPict="0" macro="[2]!PSPrint_F">
                <anchor moveWithCells="1" sizeWithCells="1">
                  <from>
                    <xdr:col>0</xdr:col>
                    <xdr:colOff>38100</xdr:colOff>
                    <xdr:row>160</xdr:row>
                    <xdr:rowOff>66675</xdr:rowOff>
                  </from>
                  <to>
                    <xdr:col>1</xdr:col>
                    <xdr:colOff>133350</xdr:colOff>
                    <xdr:row>160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97" r:id="rId116" name="Button 113">
              <controlPr defaultSize="0" print="0" autoFill="0" autoPict="0" macro="[2]!PSPrint_E">
                <anchor moveWithCells="1" sizeWithCells="1">
                  <from>
                    <xdr:col>0</xdr:col>
                    <xdr:colOff>57150</xdr:colOff>
                    <xdr:row>160</xdr:row>
                    <xdr:rowOff>38100</xdr:rowOff>
                  </from>
                  <to>
                    <xdr:col>1</xdr:col>
                    <xdr:colOff>152400</xdr:colOff>
                    <xdr:row>160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98" r:id="rId117" name="Button 114">
              <controlPr defaultSize="0" print="0" autoFill="0" autoPict="0" macro="[2]!PSPrint_D">
                <anchor moveWithCells="1" sizeWithCells="1">
                  <from>
                    <xdr:col>0</xdr:col>
                    <xdr:colOff>57150</xdr:colOff>
                    <xdr:row>160</xdr:row>
                    <xdr:rowOff>38100</xdr:rowOff>
                  </from>
                  <to>
                    <xdr:col>1</xdr:col>
                    <xdr:colOff>152400</xdr:colOff>
                    <xdr:row>160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99" r:id="rId118" name="Button 115">
              <controlPr defaultSize="0" print="0" autoFill="0" autoPict="0" macro="[2]!PSPrint_C">
                <anchor moveWithCells="1" sizeWithCells="1">
                  <from>
                    <xdr:col>0</xdr:col>
                    <xdr:colOff>57150</xdr:colOff>
                    <xdr:row>160</xdr:row>
                    <xdr:rowOff>38100</xdr:rowOff>
                  </from>
                  <to>
                    <xdr:col>1</xdr:col>
                    <xdr:colOff>152400</xdr:colOff>
                    <xdr:row>160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500" r:id="rId119" name="Button 116">
              <controlPr defaultSize="0" print="0" autoFill="0" autoPict="0" macro="[2]!PSPrint_B">
                <anchor moveWithCells="1" sizeWithCells="1">
                  <from>
                    <xdr:col>0</xdr:col>
                    <xdr:colOff>28575</xdr:colOff>
                    <xdr:row>160</xdr:row>
                    <xdr:rowOff>38100</xdr:rowOff>
                  </from>
                  <to>
                    <xdr:col>1</xdr:col>
                    <xdr:colOff>123825</xdr:colOff>
                    <xdr:row>160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501" r:id="rId120" name="Button 117">
              <controlPr defaultSize="0" print="0" autoFill="0" autoPict="0" macro="[2]!PSPrint_G">
                <anchor moveWithCells="1" sizeWithCells="1">
                  <from>
                    <xdr:col>0</xdr:col>
                    <xdr:colOff>47625</xdr:colOff>
                    <xdr:row>160</xdr:row>
                    <xdr:rowOff>38100</xdr:rowOff>
                  </from>
                  <to>
                    <xdr:col>1</xdr:col>
                    <xdr:colOff>142875</xdr:colOff>
                    <xdr:row>160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502" r:id="rId121" name="Button 118">
              <controlPr defaultSize="0" print="0" autoFill="0" autoPict="0" macro="[2]!PSPrint_G">
                <anchor moveWithCells="1" sizeWithCells="1">
                  <from>
                    <xdr:col>0</xdr:col>
                    <xdr:colOff>76200</xdr:colOff>
                    <xdr:row>185</xdr:row>
                    <xdr:rowOff>38100</xdr:rowOff>
                  </from>
                  <to>
                    <xdr:col>1</xdr:col>
                    <xdr:colOff>171450</xdr:colOff>
                    <xdr:row>185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503" r:id="rId122" name="Button 119">
              <controlPr defaultSize="0" print="0" autoFill="0" autoPict="0" macro="[2]!PSPrint_F">
                <anchor moveWithCells="1" sizeWithCells="1">
                  <from>
                    <xdr:col>0</xdr:col>
                    <xdr:colOff>38100</xdr:colOff>
                    <xdr:row>185</xdr:row>
                    <xdr:rowOff>66675</xdr:rowOff>
                  </from>
                  <to>
                    <xdr:col>1</xdr:col>
                    <xdr:colOff>133350</xdr:colOff>
                    <xdr:row>185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504" r:id="rId123" name="Button 120">
              <controlPr defaultSize="0" print="0" autoFill="0" autoPict="0" macro="[2]!PSPrint_E">
                <anchor moveWithCells="1" sizeWithCells="1">
                  <from>
                    <xdr:col>0</xdr:col>
                    <xdr:colOff>57150</xdr:colOff>
                    <xdr:row>185</xdr:row>
                    <xdr:rowOff>38100</xdr:rowOff>
                  </from>
                  <to>
                    <xdr:col>1</xdr:col>
                    <xdr:colOff>152400</xdr:colOff>
                    <xdr:row>185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505" r:id="rId124" name="Button 121">
              <controlPr defaultSize="0" print="0" autoFill="0" autoPict="0" macro="[2]!PSPrint_D">
                <anchor moveWithCells="1" sizeWithCells="1">
                  <from>
                    <xdr:col>0</xdr:col>
                    <xdr:colOff>57150</xdr:colOff>
                    <xdr:row>185</xdr:row>
                    <xdr:rowOff>38100</xdr:rowOff>
                  </from>
                  <to>
                    <xdr:col>1</xdr:col>
                    <xdr:colOff>152400</xdr:colOff>
                    <xdr:row>185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506" r:id="rId125" name="Button 122">
              <controlPr defaultSize="0" print="0" autoFill="0" autoPict="0" macro="[2]!PSPrint_C">
                <anchor moveWithCells="1" sizeWithCells="1">
                  <from>
                    <xdr:col>0</xdr:col>
                    <xdr:colOff>57150</xdr:colOff>
                    <xdr:row>185</xdr:row>
                    <xdr:rowOff>38100</xdr:rowOff>
                  </from>
                  <to>
                    <xdr:col>1</xdr:col>
                    <xdr:colOff>152400</xdr:colOff>
                    <xdr:row>185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507" r:id="rId126" name="Button 123">
              <controlPr defaultSize="0" print="0" autoFill="0" autoPict="0" macro="[2]!PSPrint_B">
                <anchor moveWithCells="1" sizeWithCells="1">
                  <from>
                    <xdr:col>0</xdr:col>
                    <xdr:colOff>28575</xdr:colOff>
                    <xdr:row>185</xdr:row>
                    <xdr:rowOff>38100</xdr:rowOff>
                  </from>
                  <to>
                    <xdr:col>1</xdr:col>
                    <xdr:colOff>123825</xdr:colOff>
                    <xdr:row>185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508" r:id="rId127" name="Button 124">
              <controlPr defaultSize="0" print="0" autoFill="0" autoPict="0" macro="[2]!PSPrint_H">
                <anchor moveWithCells="1" sizeWithCells="1">
                  <from>
                    <xdr:col>0</xdr:col>
                    <xdr:colOff>47625</xdr:colOff>
                    <xdr:row>185</xdr:row>
                    <xdr:rowOff>38100</xdr:rowOff>
                  </from>
                  <to>
                    <xdr:col>1</xdr:col>
                    <xdr:colOff>142875</xdr:colOff>
                    <xdr:row>185</xdr:row>
                    <xdr:rowOff>409575</xdr:rowOff>
                  </to>
                </anchor>
              </controlPr>
            </control>
          </mc:Choice>
        </mc:AlternateContent>
      </controls>
    </mc:Choice>
  </mc:AlternateContent>
  <tableParts count="1">
    <tablePart r:id="rId128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A5D93-DCF3-4DD8-824A-537DF05695A3}">
  <sheetPr codeName="Blad13"/>
  <dimension ref="A1:AMJ196"/>
  <sheetViews>
    <sheetView zoomScale="130" zoomScaleNormal="130" workbookViewId="0">
      <pane xSplit="11" ySplit="1" topLeftCell="L2" activePane="bottomRight" state="frozen"/>
      <selection activeCell="I15" sqref="I15"/>
      <selection pane="topRight" activeCell="I15" sqref="I15"/>
      <selection pane="bottomLeft" activeCell="I15" sqref="I15"/>
      <selection pane="bottomRight" activeCell="K9" sqref="K9"/>
    </sheetView>
  </sheetViews>
  <sheetFormatPr defaultColWidth="8.85546875" defaultRowHeight="15" x14ac:dyDescent="0.25"/>
  <cols>
    <col min="1" max="1" width="20.42578125" style="148" customWidth="1"/>
    <col min="2" max="2" width="14.28515625" style="148" customWidth="1"/>
    <col min="3" max="5" width="6.5703125" style="183" customWidth="1"/>
    <col min="6" max="6" width="11.7109375" style="183" customWidth="1"/>
    <col min="7" max="7" width="7.42578125" style="363" customWidth="1"/>
    <col min="8" max="8" width="5.7109375" style="183" customWidth="1"/>
    <col min="9" max="9" width="7.7109375" style="364" customWidth="1"/>
    <col min="10" max="10" width="8" style="365" customWidth="1"/>
    <col min="11" max="11" width="7.7109375" style="366" customWidth="1"/>
    <col min="12" max="12" width="5.7109375" style="148" customWidth="1"/>
    <col min="13" max="13" width="6.28515625" style="148" customWidth="1"/>
    <col min="14" max="14" width="5.28515625" style="148" customWidth="1"/>
    <col min="15" max="15" width="5.7109375" style="148" customWidth="1"/>
    <col min="16" max="16" width="6" style="150" customWidth="1"/>
    <col min="17" max="17" width="6.28515625" style="148" customWidth="1"/>
    <col min="18" max="18" width="4.7109375" style="148" customWidth="1"/>
    <col min="19" max="19" width="7.7109375" style="148" customWidth="1"/>
    <col min="20" max="20" width="7" style="150" customWidth="1"/>
    <col min="21" max="21" width="7.42578125" style="150" customWidth="1"/>
    <col min="22" max="238" width="11.42578125" style="150" customWidth="1"/>
    <col min="239" max="239" width="20.42578125" style="150" customWidth="1"/>
    <col min="240" max="240" width="14.28515625" style="150" customWidth="1"/>
    <col min="241" max="241" width="11.7109375" style="150" customWidth="1"/>
    <col min="242" max="242" width="7.42578125" style="150" customWidth="1"/>
    <col min="243" max="243" width="5.7109375" style="150" customWidth="1"/>
    <col min="244" max="244" width="6" style="150" customWidth="1"/>
    <col min="245" max="245" width="8" style="150" customWidth="1"/>
    <col min="246" max="246" width="7.42578125" style="150" customWidth="1"/>
    <col min="247" max="247" width="7.7109375" style="150" customWidth="1"/>
    <col min="248" max="256" width="4.7109375" style="150" customWidth="1"/>
    <col min="257" max="257" width="5.42578125" style="150" customWidth="1"/>
    <col min="258" max="494" width="11.42578125" style="150" customWidth="1"/>
    <col min="495" max="495" width="20.42578125" style="150" customWidth="1"/>
    <col min="496" max="496" width="14.28515625" style="150" customWidth="1"/>
    <col min="497" max="497" width="11.7109375" style="150" customWidth="1"/>
    <col min="498" max="498" width="7.42578125" style="150" customWidth="1"/>
    <col min="499" max="499" width="5.7109375" style="150" customWidth="1"/>
    <col min="500" max="500" width="6" style="150" customWidth="1"/>
    <col min="501" max="501" width="8" style="150" customWidth="1"/>
    <col min="502" max="502" width="7.42578125" style="150" customWidth="1"/>
    <col min="503" max="503" width="7.7109375" style="150" customWidth="1"/>
    <col min="504" max="512" width="4.7109375" style="150" customWidth="1"/>
    <col min="513" max="513" width="5.42578125" style="150" customWidth="1"/>
    <col min="514" max="750" width="11.42578125" style="150" customWidth="1"/>
    <col min="751" max="751" width="20.42578125" style="150" customWidth="1"/>
    <col min="752" max="752" width="14.28515625" style="150" customWidth="1"/>
    <col min="753" max="753" width="11.7109375" style="150" customWidth="1"/>
    <col min="754" max="754" width="7.42578125" style="150" customWidth="1"/>
    <col min="755" max="755" width="5.7109375" style="150" customWidth="1"/>
    <col min="756" max="756" width="6" style="150" customWidth="1"/>
    <col min="757" max="757" width="8" style="150" customWidth="1"/>
    <col min="758" max="758" width="7.42578125" style="150" customWidth="1"/>
    <col min="759" max="759" width="7.7109375" style="150" customWidth="1"/>
    <col min="760" max="768" width="4.7109375" style="150" customWidth="1"/>
    <col min="769" max="769" width="5.42578125" style="150" customWidth="1"/>
    <col min="770" max="1006" width="11.42578125" style="150" customWidth="1"/>
    <col min="1007" max="1007" width="20.42578125" style="150" customWidth="1"/>
    <col min="1008" max="1008" width="14.28515625" style="150" customWidth="1"/>
    <col min="1009" max="1009" width="11.7109375" style="150" customWidth="1"/>
    <col min="1010" max="1010" width="7.42578125" style="150" customWidth="1"/>
    <col min="1011" max="1011" width="5.7109375" style="150" customWidth="1"/>
    <col min="1012" max="1012" width="6" style="150" customWidth="1"/>
    <col min="1013" max="1013" width="8" style="150" customWidth="1"/>
    <col min="1014" max="1014" width="7.42578125" style="150" customWidth="1"/>
    <col min="1015" max="1015" width="7.7109375" style="150" customWidth="1"/>
    <col min="1016" max="1024" width="4.7109375" style="150" customWidth="1"/>
    <col min="1025" max="16384" width="8.85546875" style="156"/>
  </cols>
  <sheetData>
    <row r="1" spans="1:22" ht="60" customHeight="1" x14ac:dyDescent="0.25">
      <c r="A1" s="328" t="s">
        <v>210</v>
      </c>
      <c r="B1" s="329" t="s">
        <v>212</v>
      </c>
      <c r="C1" s="330" t="s">
        <v>494</v>
      </c>
      <c r="D1" s="330" t="s">
        <v>495</v>
      </c>
      <c r="E1" s="330" t="s">
        <v>496</v>
      </c>
      <c r="F1" s="330" t="s">
        <v>497</v>
      </c>
      <c r="G1" s="331" t="s">
        <v>498</v>
      </c>
      <c r="H1" s="330" t="s">
        <v>499</v>
      </c>
      <c r="I1" s="332" t="s">
        <v>500</v>
      </c>
      <c r="J1" s="333" t="s">
        <v>501</v>
      </c>
      <c r="K1" s="334" t="s">
        <v>502</v>
      </c>
      <c r="L1" s="335" t="s">
        <v>199</v>
      </c>
      <c r="M1" s="335" t="s">
        <v>197</v>
      </c>
      <c r="N1" s="336" t="s">
        <v>190</v>
      </c>
      <c r="O1" s="337" t="s">
        <v>188</v>
      </c>
      <c r="P1" s="337" t="s">
        <v>193</v>
      </c>
      <c r="Q1" s="337" t="s">
        <v>195</v>
      </c>
      <c r="R1" s="338" t="s">
        <v>197</v>
      </c>
      <c r="S1" s="338" t="s">
        <v>199</v>
      </c>
      <c r="T1" s="339" t="s">
        <v>201</v>
      </c>
      <c r="U1" s="338" t="s">
        <v>203</v>
      </c>
    </row>
    <row r="2" spans="1:22" ht="26.25" customHeight="1" x14ac:dyDescent="0.25">
      <c r="A2" s="174" t="s">
        <v>503</v>
      </c>
      <c r="B2" s="174" t="s">
        <v>437</v>
      </c>
      <c r="C2" s="153"/>
      <c r="D2" s="153"/>
      <c r="E2" s="153" t="s">
        <v>504</v>
      </c>
      <c r="F2" s="153"/>
      <c r="G2" s="340"/>
      <c r="H2" s="257"/>
      <c r="I2" s="341">
        <f t="shared" ref="I2:I14" si="0">J2+K2</f>
        <v>4</v>
      </c>
      <c r="J2" s="342">
        <v>4</v>
      </c>
      <c r="K2" s="343">
        <f t="shared" ref="K2:K33" si="1">SUM(L2:U2)</f>
        <v>0</v>
      </c>
      <c r="L2" s="344"/>
      <c r="M2" s="149"/>
      <c r="N2" s="149"/>
      <c r="O2" s="149"/>
      <c r="P2" s="155"/>
      <c r="Q2" s="149"/>
      <c r="R2" s="149"/>
      <c r="S2" s="149"/>
      <c r="T2" s="345"/>
      <c r="U2" s="149"/>
      <c r="V2" s="346"/>
    </row>
    <row r="3" spans="1:22" x14ac:dyDescent="0.25">
      <c r="A3" s="174" t="s">
        <v>505</v>
      </c>
      <c r="B3" s="174" t="s">
        <v>371</v>
      </c>
      <c r="C3" s="153"/>
      <c r="D3" s="153" t="s">
        <v>506</v>
      </c>
      <c r="E3" s="153"/>
      <c r="F3" s="153"/>
      <c r="G3" s="340"/>
      <c r="H3" s="257"/>
      <c r="I3" s="341">
        <f t="shared" si="0"/>
        <v>1</v>
      </c>
      <c r="J3" s="347">
        <v>1</v>
      </c>
      <c r="K3" s="343">
        <f t="shared" si="1"/>
        <v>0</v>
      </c>
      <c r="L3" s="149"/>
      <c r="M3" s="149"/>
      <c r="N3" s="149"/>
      <c r="O3" s="149"/>
      <c r="P3" s="155"/>
      <c r="Q3" s="149"/>
      <c r="R3" s="149"/>
      <c r="S3" s="149"/>
      <c r="T3" s="345"/>
      <c r="U3" s="149"/>
      <c r="V3" s="346"/>
    </row>
    <row r="4" spans="1:22" x14ac:dyDescent="0.25">
      <c r="A4" s="174" t="s">
        <v>507</v>
      </c>
      <c r="B4" s="174" t="s">
        <v>440</v>
      </c>
      <c r="C4" s="153"/>
      <c r="D4" s="153"/>
      <c r="E4" s="153" t="s">
        <v>504</v>
      </c>
      <c r="F4" s="153"/>
      <c r="G4" s="340"/>
      <c r="H4" s="257"/>
      <c r="I4" s="341">
        <f t="shared" si="0"/>
        <v>19</v>
      </c>
      <c r="J4" s="347">
        <v>18</v>
      </c>
      <c r="K4" s="343">
        <f t="shared" si="1"/>
        <v>1</v>
      </c>
      <c r="L4" s="149"/>
      <c r="M4" s="149">
        <v>1</v>
      </c>
      <c r="N4" s="149"/>
      <c r="O4" s="149"/>
      <c r="P4" s="155"/>
      <c r="Q4" s="149"/>
      <c r="R4" s="149"/>
      <c r="S4" s="149"/>
      <c r="T4" s="345"/>
      <c r="U4" s="149"/>
      <c r="V4" s="346"/>
    </row>
    <row r="5" spans="1:22" x14ac:dyDescent="0.25">
      <c r="A5" s="174" t="s">
        <v>508</v>
      </c>
      <c r="B5" s="174" t="s">
        <v>243</v>
      </c>
      <c r="C5" s="153"/>
      <c r="D5" s="153"/>
      <c r="E5" s="153" t="s">
        <v>504</v>
      </c>
      <c r="F5" s="153"/>
      <c r="G5" s="340" t="s">
        <v>504</v>
      </c>
      <c r="H5" s="257">
        <v>1</v>
      </c>
      <c r="I5" s="341">
        <f t="shared" si="0"/>
        <v>11</v>
      </c>
      <c r="J5" s="347">
        <v>11</v>
      </c>
      <c r="K5" s="343">
        <f t="shared" si="1"/>
        <v>0</v>
      </c>
      <c r="L5" s="149"/>
      <c r="M5" s="149"/>
      <c r="N5" s="149"/>
      <c r="O5" s="149"/>
      <c r="P5" s="155"/>
      <c r="Q5" s="149"/>
      <c r="R5" s="149"/>
      <c r="S5" s="149"/>
      <c r="T5" s="345"/>
      <c r="U5" s="149"/>
      <c r="V5" s="346"/>
    </row>
    <row r="6" spans="1:22" x14ac:dyDescent="0.25">
      <c r="A6" s="174" t="s">
        <v>509</v>
      </c>
      <c r="B6" s="174" t="s">
        <v>384</v>
      </c>
      <c r="C6" s="153"/>
      <c r="D6" s="153" t="s">
        <v>506</v>
      </c>
      <c r="E6" s="153"/>
      <c r="F6" s="153"/>
      <c r="G6" s="340"/>
      <c r="H6" s="257" t="s">
        <v>510</v>
      </c>
      <c r="I6" s="341">
        <f t="shared" si="0"/>
        <v>4</v>
      </c>
      <c r="J6" s="347">
        <v>2</v>
      </c>
      <c r="K6" s="343">
        <f t="shared" si="1"/>
        <v>2</v>
      </c>
      <c r="L6" s="149"/>
      <c r="M6" s="149">
        <v>1</v>
      </c>
      <c r="N6" s="149"/>
      <c r="O6" s="149"/>
      <c r="P6" s="155"/>
      <c r="Q6" s="149"/>
      <c r="R6" s="149">
        <v>1</v>
      </c>
      <c r="S6" s="149"/>
      <c r="T6" s="345"/>
      <c r="U6" s="149"/>
      <c r="V6" s="346"/>
    </row>
    <row r="7" spans="1:22" x14ac:dyDescent="0.25">
      <c r="A7" s="174" t="s">
        <v>511</v>
      </c>
      <c r="B7" s="174" t="s">
        <v>448</v>
      </c>
      <c r="C7" s="149" t="s">
        <v>512</v>
      </c>
      <c r="D7" s="149"/>
      <c r="E7" s="149"/>
      <c r="F7" s="149"/>
      <c r="G7" s="340"/>
      <c r="H7" s="257"/>
      <c r="I7" s="341">
        <f t="shared" si="0"/>
        <v>2</v>
      </c>
      <c r="J7" s="347">
        <v>2</v>
      </c>
      <c r="K7" s="343">
        <f t="shared" si="1"/>
        <v>0</v>
      </c>
      <c r="L7" s="149"/>
      <c r="M7" s="149"/>
      <c r="N7" s="149"/>
      <c r="O7" s="149"/>
      <c r="P7" s="155"/>
      <c r="Q7" s="149"/>
      <c r="R7" s="149"/>
      <c r="S7" s="149"/>
      <c r="T7" s="345"/>
      <c r="U7" s="149"/>
      <c r="V7" s="346"/>
    </row>
    <row r="8" spans="1:22" x14ac:dyDescent="0.25">
      <c r="A8" s="174" t="s">
        <v>513</v>
      </c>
      <c r="B8" s="174" t="s">
        <v>247</v>
      </c>
      <c r="C8" s="153" t="s">
        <v>512</v>
      </c>
      <c r="D8" s="153" t="s">
        <v>506</v>
      </c>
      <c r="E8" s="153" t="s">
        <v>504</v>
      </c>
      <c r="F8" s="153"/>
      <c r="G8" s="340"/>
      <c r="H8" s="257"/>
      <c r="I8" s="341">
        <f t="shared" si="0"/>
        <v>14</v>
      </c>
      <c r="J8" s="347">
        <v>11</v>
      </c>
      <c r="K8" s="343">
        <f t="shared" si="1"/>
        <v>3</v>
      </c>
      <c r="L8" s="149">
        <v>1</v>
      </c>
      <c r="M8" s="149">
        <v>1</v>
      </c>
      <c r="N8" s="149"/>
      <c r="O8" s="149"/>
      <c r="P8" s="155"/>
      <c r="Q8" s="149"/>
      <c r="R8" s="149">
        <v>1</v>
      </c>
      <c r="S8" s="149"/>
      <c r="T8" s="345"/>
      <c r="U8" s="149"/>
      <c r="V8" s="346"/>
    </row>
    <row r="9" spans="1:22" x14ac:dyDescent="0.25">
      <c r="A9" s="174" t="s">
        <v>514</v>
      </c>
      <c r="B9" s="174" t="s">
        <v>454</v>
      </c>
      <c r="C9" s="149"/>
      <c r="D9" s="149"/>
      <c r="E9" s="149" t="s">
        <v>504</v>
      </c>
      <c r="F9" s="149"/>
      <c r="G9" s="340"/>
      <c r="H9" s="257"/>
      <c r="I9" s="341">
        <f t="shared" si="0"/>
        <v>4</v>
      </c>
      <c r="J9" s="347">
        <v>4</v>
      </c>
      <c r="K9" s="343">
        <f t="shared" si="1"/>
        <v>0</v>
      </c>
      <c r="L9" s="149"/>
      <c r="M9" s="149"/>
      <c r="N9" s="149"/>
      <c r="O9" s="149"/>
      <c r="P9" s="155"/>
      <c r="Q9" s="149"/>
      <c r="R9" s="149"/>
      <c r="S9" s="149"/>
      <c r="T9" s="345"/>
      <c r="U9" s="149"/>
      <c r="V9" s="346"/>
    </row>
    <row r="10" spans="1:22" x14ac:dyDescent="0.25">
      <c r="A10" s="174" t="s">
        <v>515</v>
      </c>
      <c r="B10" s="174" t="s">
        <v>374</v>
      </c>
      <c r="C10" s="149"/>
      <c r="D10" s="149" t="s">
        <v>506</v>
      </c>
      <c r="E10" s="149"/>
      <c r="F10" s="149"/>
      <c r="G10" s="340"/>
      <c r="H10" s="257"/>
      <c r="I10" s="341">
        <f t="shared" si="0"/>
        <v>1</v>
      </c>
      <c r="J10" s="347">
        <v>1</v>
      </c>
      <c r="K10" s="343">
        <f t="shared" si="1"/>
        <v>0</v>
      </c>
      <c r="L10" s="149"/>
      <c r="M10" s="149"/>
      <c r="N10" s="149"/>
      <c r="O10" s="149"/>
      <c r="P10" s="155"/>
      <c r="Q10" s="149"/>
      <c r="R10" s="149"/>
      <c r="S10" s="149"/>
      <c r="T10" s="345"/>
      <c r="U10" s="149"/>
      <c r="V10" s="346"/>
    </row>
    <row r="11" spans="1:22" x14ac:dyDescent="0.25">
      <c r="A11" s="174" t="s">
        <v>515</v>
      </c>
      <c r="B11" s="174" t="s">
        <v>374</v>
      </c>
      <c r="C11" s="153"/>
      <c r="D11" s="153" t="s">
        <v>506</v>
      </c>
      <c r="E11" s="153"/>
      <c r="F11" s="153"/>
      <c r="G11" s="340"/>
      <c r="H11" s="257"/>
      <c r="I11" s="341">
        <f t="shared" si="0"/>
        <v>2</v>
      </c>
      <c r="J11" s="347">
        <v>2</v>
      </c>
      <c r="K11" s="343">
        <f t="shared" si="1"/>
        <v>0</v>
      </c>
      <c r="L11" s="149"/>
      <c r="M11" s="149"/>
      <c r="N11" s="149"/>
      <c r="O11" s="149"/>
      <c r="P11" s="155"/>
      <c r="Q11" s="149"/>
      <c r="R11" s="149"/>
      <c r="S11" s="149"/>
      <c r="T11" s="345"/>
      <c r="U11" s="149"/>
      <c r="V11" s="346"/>
    </row>
    <row r="12" spans="1:22" x14ac:dyDescent="0.25">
      <c r="A12" s="174" t="s">
        <v>516</v>
      </c>
      <c r="B12" s="174" t="s">
        <v>275</v>
      </c>
      <c r="C12" s="149"/>
      <c r="D12" s="149" t="s">
        <v>506</v>
      </c>
      <c r="E12" s="149"/>
      <c r="F12" s="149"/>
      <c r="G12" s="340"/>
      <c r="H12" s="257"/>
      <c r="I12" s="341">
        <f t="shared" si="0"/>
        <v>1</v>
      </c>
      <c r="J12" s="347">
        <v>1</v>
      </c>
      <c r="K12" s="343">
        <f t="shared" si="1"/>
        <v>0</v>
      </c>
      <c r="L12" s="149"/>
      <c r="M12" s="149"/>
      <c r="N12" s="149"/>
      <c r="O12" s="149"/>
      <c r="P12" s="155"/>
      <c r="Q12" s="149"/>
      <c r="R12" s="149"/>
      <c r="S12" s="149"/>
      <c r="T12" s="345"/>
      <c r="U12" s="149"/>
      <c r="V12" s="346"/>
    </row>
    <row r="13" spans="1:22" x14ac:dyDescent="0.25">
      <c r="A13" s="174" t="s">
        <v>517</v>
      </c>
      <c r="B13" s="174" t="s">
        <v>440</v>
      </c>
      <c r="C13" s="149" t="s">
        <v>512</v>
      </c>
      <c r="D13" s="149"/>
      <c r="E13" s="149" t="s">
        <v>504</v>
      </c>
      <c r="F13" s="149"/>
      <c r="G13" s="340"/>
      <c r="H13" s="257"/>
      <c r="I13" s="341">
        <f t="shared" si="0"/>
        <v>4</v>
      </c>
      <c r="J13" s="347">
        <v>4</v>
      </c>
      <c r="K13" s="343">
        <f t="shared" si="1"/>
        <v>0</v>
      </c>
      <c r="L13" s="149"/>
      <c r="M13" s="149"/>
      <c r="N13" s="149"/>
      <c r="O13" s="149"/>
      <c r="P13" s="155"/>
      <c r="Q13" s="149"/>
      <c r="R13" s="149"/>
      <c r="S13" s="149"/>
      <c r="T13" s="345"/>
      <c r="U13" s="149"/>
      <c r="V13" s="346"/>
    </row>
    <row r="14" spans="1:22" x14ac:dyDescent="0.25">
      <c r="A14" s="174" t="s">
        <v>518</v>
      </c>
      <c r="B14" s="174" t="s">
        <v>384</v>
      </c>
      <c r="C14" s="153"/>
      <c r="D14" s="153" t="s">
        <v>506</v>
      </c>
      <c r="E14" s="153"/>
      <c r="F14" s="153"/>
      <c r="G14" s="340" t="s">
        <v>504</v>
      </c>
      <c r="H14" s="257">
        <v>1</v>
      </c>
      <c r="I14" s="341">
        <f t="shared" si="0"/>
        <v>3</v>
      </c>
      <c r="J14" s="347">
        <v>3</v>
      </c>
      <c r="K14" s="343">
        <f t="shared" si="1"/>
        <v>0</v>
      </c>
      <c r="L14" s="149"/>
      <c r="M14" s="149"/>
      <c r="N14" s="149"/>
      <c r="O14" s="149"/>
      <c r="P14" s="155"/>
      <c r="Q14" s="149"/>
      <c r="R14" s="149"/>
      <c r="S14" s="149"/>
      <c r="T14" s="345"/>
      <c r="U14" s="149"/>
      <c r="V14" s="346"/>
    </row>
    <row r="15" spans="1:22" x14ac:dyDescent="0.25">
      <c r="A15" s="174" t="s">
        <v>519</v>
      </c>
      <c r="B15" s="174" t="s">
        <v>520</v>
      </c>
      <c r="C15" s="153" t="s">
        <v>512</v>
      </c>
      <c r="D15" s="153"/>
      <c r="E15" s="153"/>
      <c r="F15" s="153"/>
      <c r="G15" s="340"/>
      <c r="H15" s="257"/>
      <c r="I15" s="341" t="s">
        <v>89</v>
      </c>
      <c r="J15" s="347">
        <v>2</v>
      </c>
      <c r="K15" s="343">
        <f t="shared" si="1"/>
        <v>0</v>
      </c>
      <c r="L15" s="149"/>
      <c r="M15" s="149"/>
      <c r="N15" s="149"/>
      <c r="O15" s="149"/>
      <c r="P15" s="155"/>
      <c r="Q15" s="149"/>
      <c r="R15" s="149"/>
      <c r="S15" s="149"/>
      <c r="T15" s="345"/>
      <c r="U15" s="149"/>
      <c r="V15" s="346"/>
    </row>
    <row r="16" spans="1:22" x14ac:dyDescent="0.25">
      <c r="A16" s="174" t="s">
        <v>521</v>
      </c>
      <c r="B16" s="174" t="s">
        <v>522</v>
      </c>
      <c r="C16" s="149"/>
      <c r="D16" s="149" t="s">
        <v>506</v>
      </c>
      <c r="E16" s="149"/>
      <c r="F16" s="149"/>
      <c r="G16" s="340"/>
      <c r="H16" s="257"/>
      <c r="I16" s="341">
        <f t="shared" ref="I16:I47" si="2">J16+K16</f>
        <v>1</v>
      </c>
      <c r="J16" s="347">
        <v>1</v>
      </c>
      <c r="K16" s="343">
        <f t="shared" si="1"/>
        <v>0</v>
      </c>
      <c r="L16" s="149"/>
      <c r="M16" s="149"/>
      <c r="N16" s="149"/>
      <c r="O16" s="149"/>
      <c r="P16" s="155"/>
      <c r="Q16" s="149"/>
      <c r="R16" s="149"/>
      <c r="S16" s="149"/>
      <c r="T16" s="345"/>
      <c r="U16" s="149"/>
      <c r="V16" s="346"/>
    </row>
    <row r="17" spans="1:22" x14ac:dyDescent="0.25">
      <c r="A17" s="174" t="s">
        <v>523</v>
      </c>
      <c r="B17" s="174" t="s">
        <v>257</v>
      </c>
      <c r="C17" s="153" t="s">
        <v>512</v>
      </c>
      <c r="D17" s="153"/>
      <c r="E17" s="153"/>
      <c r="F17" s="153"/>
      <c r="G17" s="348"/>
      <c r="H17" s="153"/>
      <c r="I17" s="341">
        <f t="shared" si="2"/>
        <v>1</v>
      </c>
      <c r="J17" s="347">
        <v>1</v>
      </c>
      <c r="K17" s="343">
        <f t="shared" si="1"/>
        <v>0</v>
      </c>
      <c r="L17" s="149"/>
      <c r="M17" s="149"/>
      <c r="N17" s="149"/>
      <c r="O17" s="149"/>
      <c r="P17" s="155"/>
      <c r="Q17" s="149"/>
      <c r="R17" s="149"/>
      <c r="S17" s="149"/>
      <c r="T17" s="345"/>
      <c r="U17" s="155"/>
      <c r="V17" s="346"/>
    </row>
    <row r="18" spans="1:22" x14ac:dyDescent="0.25">
      <c r="A18" s="174" t="s">
        <v>524</v>
      </c>
      <c r="B18" s="174" t="s">
        <v>525</v>
      </c>
      <c r="C18" s="153" t="s">
        <v>512</v>
      </c>
      <c r="D18" s="153"/>
      <c r="E18" s="153"/>
      <c r="F18" s="153"/>
      <c r="G18" s="340"/>
      <c r="H18" s="257"/>
      <c r="I18" s="341">
        <f t="shared" si="2"/>
        <v>8</v>
      </c>
      <c r="J18" s="347">
        <v>8</v>
      </c>
      <c r="K18" s="343">
        <f t="shared" si="1"/>
        <v>0</v>
      </c>
      <c r="L18" s="149"/>
      <c r="M18" s="149"/>
      <c r="N18" s="149"/>
      <c r="O18" s="149"/>
      <c r="P18" s="155"/>
      <c r="Q18" s="149"/>
      <c r="R18" s="149"/>
      <c r="S18" s="149"/>
      <c r="T18" s="345"/>
      <c r="U18" s="149"/>
      <c r="V18" s="346"/>
    </row>
    <row r="19" spans="1:22" x14ac:dyDescent="0.25">
      <c r="A19" s="174" t="s">
        <v>526</v>
      </c>
      <c r="B19" s="174" t="s">
        <v>488</v>
      </c>
      <c r="C19" s="153"/>
      <c r="D19" s="153"/>
      <c r="E19" s="153" t="s">
        <v>504</v>
      </c>
      <c r="F19" s="153"/>
      <c r="G19" s="340"/>
      <c r="H19" s="257"/>
      <c r="I19" s="341">
        <f t="shared" si="2"/>
        <v>5</v>
      </c>
      <c r="J19" s="347">
        <v>3</v>
      </c>
      <c r="K19" s="343">
        <f t="shared" si="1"/>
        <v>2</v>
      </c>
      <c r="L19" s="149">
        <v>1</v>
      </c>
      <c r="M19" s="149">
        <v>1</v>
      </c>
      <c r="N19" s="149"/>
      <c r="O19" s="149"/>
      <c r="P19" s="155"/>
      <c r="Q19" s="149"/>
      <c r="R19" s="149"/>
      <c r="S19" s="149"/>
      <c r="T19" s="345"/>
      <c r="U19" s="149"/>
      <c r="V19" s="346"/>
    </row>
    <row r="20" spans="1:22" x14ac:dyDescent="0.25">
      <c r="A20" s="174" t="s">
        <v>527</v>
      </c>
      <c r="B20" s="174" t="s">
        <v>448</v>
      </c>
      <c r="C20" s="149"/>
      <c r="D20" s="149" t="s">
        <v>506</v>
      </c>
      <c r="E20" s="149"/>
      <c r="F20" s="149"/>
      <c r="G20" s="340"/>
      <c r="H20" s="257"/>
      <c r="I20" s="341">
        <f t="shared" si="2"/>
        <v>6</v>
      </c>
      <c r="J20" s="347">
        <v>6</v>
      </c>
      <c r="K20" s="343">
        <f t="shared" si="1"/>
        <v>0</v>
      </c>
      <c r="L20" s="149"/>
      <c r="M20" s="149"/>
      <c r="N20" s="149"/>
      <c r="O20" s="149"/>
      <c r="P20" s="155"/>
      <c r="Q20" s="149"/>
      <c r="R20" s="149"/>
      <c r="S20" s="149"/>
      <c r="T20" s="345"/>
      <c r="U20" s="149"/>
      <c r="V20" s="346"/>
    </row>
    <row r="21" spans="1:22" x14ac:dyDescent="0.25">
      <c r="A21" s="174" t="s">
        <v>528</v>
      </c>
      <c r="B21" s="174" t="s">
        <v>247</v>
      </c>
      <c r="C21" s="153" t="s">
        <v>512</v>
      </c>
      <c r="D21" s="153"/>
      <c r="E21" s="153"/>
      <c r="F21" s="153"/>
      <c r="G21" s="340"/>
      <c r="H21" s="257"/>
      <c r="I21" s="341">
        <f t="shared" si="2"/>
        <v>3</v>
      </c>
      <c r="J21" s="347">
        <v>3</v>
      </c>
      <c r="K21" s="343">
        <f t="shared" si="1"/>
        <v>0</v>
      </c>
      <c r="L21" s="149"/>
      <c r="M21" s="149"/>
      <c r="N21" s="149"/>
      <c r="O21" s="149"/>
      <c r="P21" s="155"/>
      <c r="Q21" s="149"/>
      <c r="R21" s="149"/>
      <c r="S21" s="149"/>
      <c r="T21" s="345"/>
      <c r="U21" s="149"/>
      <c r="V21" s="346"/>
    </row>
    <row r="22" spans="1:22" x14ac:dyDescent="0.25">
      <c r="A22" s="174" t="s">
        <v>529</v>
      </c>
      <c r="B22" s="174" t="s">
        <v>454</v>
      </c>
      <c r="C22" s="149"/>
      <c r="D22" s="149"/>
      <c r="E22" s="149" t="s">
        <v>504</v>
      </c>
      <c r="F22" s="149"/>
      <c r="G22" s="340"/>
      <c r="H22" s="257"/>
      <c r="I22" s="341">
        <f t="shared" si="2"/>
        <v>3</v>
      </c>
      <c r="J22" s="347">
        <v>3</v>
      </c>
      <c r="K22" s="343">
        <f t="shared" si="1"/>
        <v>0</v>
      </c>
      <c r="L22" s="149"/>
      <c r="M22" s="149"/>
      <c r="N22" s="149"/>
      <c r="O22" s="149"/>
      <c r="P22" s="155"/>
      <c r="Q22" s="149"/>
      <c r="R22" s="149"/>
      <c r="S22" s="149"/>
      <c r="T22" s="345"/>
      <c r="U22" s="149"/>
      <c r="V22" s="346"/>
    </row>
    <row r="23" spans="1:22" x14ac:dyDescent="0.25">
      <c r="A23" s="174" t="s">
        <v>530</v>
      </c>
      <c r="B23" s="174" t="s">
        <v>374</v>
      </c>
      <c r="C23" s="153"/>
      <c r="D23" s="153" t="s">
        <v>506</v>
      </c>
      <c r="E23" s="153"/>
      <c r="F23" s="153"/>
      <c r="G23" s="340"/>
      <c r="H23" s="257"/>
      <c r="I23" s="341">
        <f t="shared" si="2"/>
        <v>11</v>
      </c>
      <c r="J23" s="347">
        <v>11</v>
      </c>
      <c r="K23" s="343">
        <f t="shared" si="1"/>
        <v>0</v>
      </c>
      <c r="L23" s="149"/>
      <c r="M23" s="149"/>
      <c r="N23" s="149"/>
      <c r="O23" s="149"/>
      <c r="P23" s="155"/>
      <c r="Q23" s="149"/>
      <c r="R23" s="149"/>
      <c r="S23" s="149"/>
      <c r="T23" s="345"/>
      <c r="U23" s="149"/>
      <c r="V23" s="346"/>
    </row>
    <row r="24" spans="1:22" x14ac:dyDescent="0.25">
      <c r="A24" s="174" t="s">
        <v>531</v>
      </c>
      <c r="B24" s="174" t="s">
        <v>254</v>
      </c>
      <c r="C24" s="149" t="s">
        <v>512</v>
      </c>
      <c r="D24" s="149" t="s">
        <v>506</v>
      </c>
      <c r="E24" s="149"/>
      <c r="F24" s="149"/>
      <c r="G24" s="340" t="s">
        <v>504</v>
      </c>
      <c r="H24" s="257">
        <v>2</v>
      </c>
      <c r="I24" s="341">
        <f t="shared" si="2"/>
        <v>4</v>
      </c>
      <c r="J24" s="347">
        <v>4</v>
      </c>
      <c r="K24" s="343">
        <f t="shared" si="1"/>
        <v>0</v>
      </c>
      <c r="L24" s="149"/>
      <c r="M24" s="149"/>
      <c r="N24" s="149"/>
      <c r="O24" s="149"/>
      <c r="P24" s="155"/>
      <c r="Q24" s="149"/>
      <c r="R24" s="149"/>
      <c r="S24" s="149"/>
      <c r="T24" s="345"/>
      <c r="U24" s="149"/>
      <c r="V24" s="346"/>
    </row>
    <row r="25" spans="1:22" x14ac:dyDescent="0.25">
      <c r="A25" s="174" t="s">
        <v>532</v>
      </c>
      <c r="B25" s="174" t="s">
        <v>243</v>
      </c>
      <c r="C25" s="149"/>
      <c r="D25" s="149"/>
      <c r="E25" s="149" t="s">
        <v>504</v>
      </c>
      <c r="F25" s="149"/>
      <c r="G25" s="340" t="s">
        <v>504</v>
      </c>
      <c r="H25" s="257">
        <v>2</v>
      </c>
      <c r="I25" s="341">
        <f t="shared" si="2"/>
        <v>32</v>
      </c>
      <c r="J25" s="347">
        <v>32</v>
      </c>
      <c r="K25" s="343">
        <f t="shared" si="1"/>
        <v>0</v>
      </c>
      <c r="L25" s="149"/>
      <c r="M25" s="149"/>
      <c r="N25" s="149"/>
      <c r="O25" s="149"/>
      <c r="P25" s="155"/>
      <c r="Q25" s="149"/>
      <c r="R25" s="149"/>
      <c r="S25" s="149"/>
      <c r="T25" s="345"/>
      <c r="U25" s="149"/>
      <c r="V25" s="346"/>
    </row>
    <row r="26" spans="1:22" x14ac:dyDescent="0.25">
      <c r="A26" s="174" t="s">
        <v>533</v>
      </c>
      <c r="B26" s="174" t="s">
        <v>243</v>
      </c>
      <c r="C26" s="153"/>
      <c r="D26" s="153"/>
      <c r="E26" s="153" t="s">
        <v>504</v>
      </c>
      <c r="F26" s="153"/>
      <c r="G26" s="340" t="s">
        <v>504</v>
      </c>
      <c r="H26" s="257">
        <v>1</v>
      </c>
      <c r="I26" s="341">
        <f t="shared" si="2"/>
        <v>9</v>
      </c>
      <c r="J26" s="347">
        <v>9</v>
      </c>
      <c r="K26" s="343">
        <f t="shared" si="1"/>
        <v>0</v>
      </c>
      <c r="L26" s="149"/>
      <c r="M26" s="149"/>
      <c r="N26" s="149"/>
      <c r="O26" s="149"/>
      <c r="P26" s="155"/>
      <c r="Q26" s="149"/>
      <c r="R26" s="149"/>
      <c r="S26" s="149"/>
      <c r="T26" s="345"/>
      <c r="U26" s="149"/>
      <c r="V26" s="346"/>
    </row>
    <row r="27" spans="1:22" x14ac:dyDescent="0.25">
      <c r="A27" s="174" t="s">
        <v>534</v>
      </c>
      <c r="B27" s="174" t="s">
        <v>254</v>
      </c>
      <c r="C27" s="149" t="s">
        <v>512</v>
      </c>
      <c r="D27" s="149" t="s">
        <v>506</v>
      </c>
      <c r="E27" s="149" t="s">
        <v>504</v>
      </c>
      <c r="F27" s="149"/>
      <c r="G27" s="340"/>
      <c r="H27" s="257">
        <v>2</v>
      </c>
      <c r="I27" s="341">
        <f t="shared" si="2"/>
        <v>24</v>
      </c>
      <c r="J27" s="347">
        <v>23</v>
      </c>
      <c r="K27" s="343">
        <f t="shared" si="1"/>
        <v>1</v>
      </c>
      <c r="L27" s="149"/>
      <c r="M27" s="149">
        <v>1</v>
      </c>
      <c r="N27" s="149"/>
      <c r="O27" s="149"/>
      <c r="P27" s="155"/>
      <c r="Q27" s="149"/>
      <c r="R27" s="149"/>
      <c r="S27" s="149"/>
      <c r="T27" s="345"/>
      <c r="U27" s="149"/>
      <c r="V27" s="346"/>
    </row>
    <row r="28" spans="1:22" x14ac:dyDescent="0.25">
      <c r="A28" s="174" t="s">
        <v>535</v>
      </c>
      <c r="B28" s="174" t="s">
        <v>340</v>
      </c>
      <c r="C28" s="153"/>
      <c r="D28" s="153"/>
      <c r="E28" s="153" t="s">
        <v>504</v>
      </c>
      <c r="F28" s="153"/>
      <c r="G28" s="348"/>
      <c r="H28" s="153"/>
      <c r="I28" s="341">
        <f t="shared" si="2"/>
        <v>3</v>
      </c>
      <c r="J28" s="347">
        <v>2</v>
      </c>
      <c r="K28" s="343">
        <f t="shared" si="1"/>
        <v>1</v>
      </c>
      <c r="L28" s="149"/>
      <c r="M28" s="149"/>
      <c r="N28" s="149"/>
      <c r="O28" s="149"/>
      <c r="P28" s="155"/>
      <c r="Q28" s="149"/>
      <c r="R28" s="149">
        <v>1</v>
      </c>
      <c r="S28" s="149"/>
      <c r="T28" s="345"/>
      <c r="U28" s="155"/>
      <c r="V28" s="346"/>
    </row>
    <row r="29" spans="1:22" x14ac:dyDescent="0.25">
      <c r="A29" s="249" t="s">
        <v>536</v>
      </c>
      <c r="B29" s="349" t="s">
        <v>257</v>
      </c>
      <c r="C29" s="274" t="s">
        <v>512</v>
      </c>
      <c r="D29" s="274"/>
      <c r="E29" s="274"/>
      <c r="F29" s="274"/>
      <c r="G29" s="340"/>
      <c r="H29" s="257">
        <v>1</v>
      </c>
      <c r="I29" s="341">
        <f t="shared" si="2"/>
        <v>5</v>
      </c>
      <c r="J29" s="350">
        <v>5</v>
      </c>
      <c r="K29" s="343">
        <f t="shared" si="1"/>
        <v>0</v>
      </c>
      <c r="L29" s="149"/>
      <c r="M29" s="149"/>
      <c r="N29" s="149"/>
      <c r="O29" s="149"/>
      <c r="P29" s="155"/>
      <c r="Q29" s="149"/>
      <c r="R29" s="149"/>
      <c r="S29" s="149"/>
      <c r="T29" s="345"/>
      <c r="U29" s="149"/>
      <c r="V29" s="346"/>
    </row>
    <row r="30" spans="1:22" x14ac:dyDescent="0.25">
      <c r="A30" s="249" t="s">
        <v>537</v>
      </c>
      <c r="B30" s="349" t="s">
        <v>374</v>
      </c>
      <c r="C30" s="154"/>
      <c r="D30" s="154" t="s">
        <v>506</v>
      </c>
      <c r="E30" s="154"/>
      <c r="F30" s="154"/>
      <c r="G30" s="340"/>
      <c r="H30" s="257"/>
      <c r="I30" s="341">
        <f t="shared" si="2"/>
        <v>1</v>
      </c>
      <c r="J30" s="350">
        <v>0</v>
      </c>
      <c r="K30" s="343">
        <f t="shared" si="1"/>
        <v>1</v>
      </c>
      <c r="L30" s="149">
        <v>1</v>
      </c>
      <c r="M30" s="149"/>
      <c r="N30" s="149"/>
      <c r="O30" s="149"/>
      <c r="P30" s="155"/>
      <c r="Q30" s="149"/>
      <c r="R30" s="149"/>
      <c r="S30" s="149"/>
      <c r="T30" s="345"/>
      <c r="U30" s="149"/>
      <c r="V30" s="346"/>
    </row>
    <row r="31" spans="1:22" x14ac:dyDescent="0.25">
      <c r="A31" s="249" t="s">
        <v>538</v>
      </c>
      <c r="B31" s="349" t="s">
        <v>374</v>
      </c>
      <c r="C31" s="274"/>
      <c r="D31" s="274" t="s">
        <v>506</v>
      </c>
      <c r="E31" s="274"/>
      <c r="F31" s="274"/>
      <c r="G31" s="340"/>
      <c r="H31" s="257"/>
      <c r="I31" s="341">
        <f t="shared" si="2"/>
        <v>1</v>
      </c>
      <c r="J31" s="350">
        <v>1</v>
      </c>
      <c r="K31" s="343">
        <f t="shared" si="1"/>
        <v>0</v>
      </c>
      <c r="L31" s="149"/>
      <c r="M31" s="149"/>
      <c r="N31" s="149"/>
      <c r="O31" s="149"/>
      <c r="P31" s="155"/>
      <c r="Q31" s="149"/>
      <c r="R31" s="149"/>
      <c r="S31" s="149"/>
      <c r="T31" s="345"/>
      <c r="U31" s="149"/>
      <c r="V31" s="346"/>
    </row>
    <row r="32" spans="1:22" x14ac:dyDescent="0.25">
      <c r="A32" s="249" t="s">
        <v>539</v>
      </c>
      <c r="B32" s="349" t="s">
        <v>384</v>
      </c>
      <c r="C32" s="154"/>
      <c r="D32" s="154" t="s">
        <v>506</v>
      </c>
      <c r="E32" s="154"/>
      <c r="F32" s="154"/>
      <c r="G32" s="340"/>
      <c r="H32" s="257"/>
      <c r="I32" s="341">
        <f t="shared" si="2"/>
        <v>4</v>
      </c>
      <c r="J32" s="350">
        <v>4</v>
      </c>
      <c r="K32" s="343">
        <f t="shared" si="1"/>
        <v>0</v>
      </c>
      <c r="L32" s="149"/>
      <c r="M32" s="149"/>
      <c r="N32" s="149"/>
      <c r="O32" s="149"/>
      <c r="P32" s="155"/>
      <c r="Q32" s="149"/>
      <c r="R32" s="149"/>
      <c r="S32" s="149"/>
      <c r="T32" s="345"/>
      <c r="U32" s="149"/>
      <c r="V32" s="346"/>
    </row>
    <row r="33" spans="1:22" x14ac:dyDescent="0.25">
      <c r="A33" s="249" t="s">
        <v>540</v>
      </c>
      <c r="B33" s="349" t="s">
        <v>243</v>
      </c>
      <c r="C33" s="274" t="s">
        <v>512</v>
      </c>
      <c r="D33" s="274" t="s">
        <v>506</v>
      </c>
      <c r="E33" s="274" t="s">
        <v>504</v>
      </c>
      <c r="F33" s="274" t="s">
        <v>541</v>
      </c>
      <c r="G33" s="340" t="s">
        <v>504</v>
      </c>
      <c r="H33" s="257">
        <v>4</v>
      </c>
      <c r="I33" s="341">
        <f t="shared" si="2"/>
        <v>29</v>
      </c>
      <c r="J33" s="350">
        <v>27</v>
      </c>
      <c r="K33" s="343">
        <f t="shared" si="1"/>
        <v>2</v>
      </c>
      <c r="L33" s="149">
        <v>1</v>
      </c>
      <c r="M33" s="149">
        <v>1</v>
      </c>
      <c r="N33" s="149"/>
      <c r="O33" s="149"/>
      <c r="P33" s="155"/>
      <c r="Q33" s="149"/>
      <c r="R33" s="149"/>
      <c r="S33" s="149"/>
      <c r="T33" s="345"/>
      <c r="U33" s="149"/>
      <c r="V33" s="346"/>
    </row>
    <row r="34" spans="1:22" x14ac:dyDescent="0.25">
      <c r="A34" s="249" t="s">
        <v>542</v>
      </c>
      <c r="B34" s="349" t="s">
        <v>368</v>
      </c>
      <c r="C34" s="274"/>
      <c r="D34" s="274" t="s">
        <v>506</v>
      </c>
      <c r="E34" s="274"/>
      <c r="F34" s="274"/>
      <c r="G34" s="340"/>
      <c r="H34" s="257"/>
      <c r="I34" s="341">
        <f t="shared" si="2"/>
        <v>1</v>
      </c>
      <c r="J34" s="350">
        <v>1</v>
      </c>
      <c r="K34" s="343">
        <f t="shared" ref="K34:K65" si="3">SUM(L34:U34)</f>
        <v>0</v>
      </c>
      <c r="L34" s="149"/>
      <c r="M34" s="149"/>
      <c r="N34" s="149"/>
      <c r="O34" s="149"/>
      <c r="P34" s="155"/>
      <c r="Q34" s="149"/>
      <c r="R34" s="149"/>
      <c r="S34" s="149"/>
      <c r="T34" s="345"/>
      <c r="U34" s="149"/>
      <c r="V34" s="346"/>
    </row>
    <row r="35" spans="1:22" x14ac:dyDescent="0.25">
      <c r="A35" s="249" t="s">
        <v>542</v>
      </c>
      <c r="B35" s="349" t="s">
        <v>368</v>
      </c>
      <c r="C35" s="154"/>
      <c r="D35" s="154" t="s">
        <v>506</v>
      </c>
      <c r="E35" s="154"/>
      <c r="F35" s="154"/>
      <c r="G35" s="340"/>
      <c r="H35" s="257"/>
      <c r="I35" s="341">
        <f t="shared" si="2"/>
        <v>1</v>
      </c>
      <c r="J35" s="350">
        <v>1</v>
      </c>
      <c r="K35" s="343">
        <f t="shared" si="3"/>
        <v>0</v>
      </c>
      <c r="L35" s="149"/>
      <c r="M35" s="149"/>
      <c r="N35" s="149"/>
      <c r="O35" s="149"/>
      <c r="P35" s="155"/>
      <c r="Q35" s="149"/>
      <c r="R35" s="149"/>
      <c r="S35" s="149"/>
      <c r="T35" s="345"/>
      <c r="U35" s="149"/>
      <c r="V35" s="346"/>
    </row>
    <row r="36" spans="1:22" x14ac:dyDescent="0.25">
      <c r="A36" s="249" t="s">
        <v>543</v>
      </c>
      <c r="B36" s="349" t="s">
        <v>247</v>
      </c>
      <c r="C36" s="154" t="s">
        <v>512</v>
      </c>
      <c r="D36" s="154"/>
      <c r="E36" s="154"/>
      <c r="F36" s="154"/>
      <c r="G36" s="340"/>
      <c r="H36" s="257"/>
      <c r="I36" s="341">
        <f t="shared" si="2"/>
        <v>6</v>
      </c>
      <c r="J36" s="350">
        <v>6</v>
      </c>
      <c r="K36" s="343">
        <f t="shared" si="3"/>
        <v>0</v>
      </c>
      <c r="L36" s="149"/>
      <c r="M36" s="149"/>
      <c r="N36" s="149"/>
      <c r="O36" s="149"/>
      <c r="P36" s="155"/>
      <c r="Q36" s="149"/>
      <c r="R36" s="149"/>
      <c r="S36" s="149"/>
      <c r="T36" s="345"/>
      <c r="U36" s="149"/>
      <c r="V36" s="346"/>
    </row>
    <row r="37" spans="1:22" x14ac:dyDescent="0.25">
      <c r="A37" s="249" t="s">
        <v>544</v>
      </c>
      <c r="B37" s="349" t="s">
        <v>525</v>
      </c>
      <c r="C37" s="154" t="s">
        <v>512</v>
      </c>
      <c r="D37" s="154" t="s">
        <v>506</v>
      </c>
      <c r="E37" s="154"/>
      <c r="F37" s="154"/>
      <c r="G37" s="340"/>
      <c r="H37" s="257"/>
      <c r="I37" s="341">
        <f t="shared" si="2"/>
        <v>12</v>
      </c>
      <c r="J37" s="350">
        <v>11</v>
      </c>
      <c r="K37" s="343">
        <f t="shared" si="3"/>
        <v>1</v>
      </c>
      <c r="L37" s="149"/>
      <c r="M37" s="149">
        <v>1</v>
      </c>
      <c r="N37" s="149"/>
      <c r="O37" s="149"/>
      <c r="P37" s="155"/>
      <c r="Q37" s="149"/>
      <c r="R37" s="149"/>
      <c r="S37" s="149"/>
      <c r="T37" s="345"/>
      <c r="U37" s="149"/>
      <c r="V37" s="346"/>
    </row>
    <row r="38" spans="1:22" x14ac:dyDescent="0.25">
      <c r="A38" s="249" t="s">
        <v>545</v>
      </c>
      <c r="B38" s="349" t="s">
        <v>340</v>
      </c>
      <c r="C38" s="154"/>
      <c r="D38" s="154"/>
      <c r="E38" s="154" t="s">
        <v>504</v>
      </c>
      <c r="F38" s="154"/>
      <c r="G38" s="340"/>
      <c r="H38" s="257"/>
      <c r="I38" s="341">
        <f t="shared" si="2"/>
        <v>8</v>
      </c>
      <c r="J38" s="350">
        <v>8</v>
      </c>
      <c r="K38" s="343">
        <f t="shared" si="3"/>
        <v>0</v>
      </c>
      <c r="L38" s="149"/>
      <c r="M38" s="149"/>
      <c r="N38" s="149"/>
      <c r="O38" s="149"/>
      <c r="P38" s="155"/>
      <c r="Q38" s="149"/>
      <c r="R38" s="149"/>
      <c r="S38" s="149"/>
      <c r="T38" s="345"/>
      <c r="U38" s="149"/>
      <c r="V38" s="346"/>
    </row>
    <row r="39" spans="1:22" x14ac:dyDescent="0.25">
      <c r="A39" s="174" t="s">
        <v>546</v>
      </c>
      <c r="B39" s="174" t="s">
        <v>340</v>
      </c>
      <c r="C39" s="153"/>
      <c r="D39" s="153"/>
      <c r="E39" s="153" t="s">
        <v>504</v>
      </c>
      <c r="F39" s="153"/>
      <c r="G39" s="340"/>
      <c r="H39" s="257"/>
      <c r="I39" s="341">
        <f t="shared" si="2"/>
        <v>5</v>
      </c>
      <c r="J39" s="347">
        <v>5</v>
      </c>
      <c r="K39" s="343">
        <f t="shared" si="3"/>
        <v>0</v>
      </c>
      <c r="L39" s="149"/>
      <c r="M39" s="149"/>
      <c r="N39" s="149"/>
      <c r="O39" s="149"/>
      <c r="P39" s="155"/>
      <c r="Q39" s="149"/>
      <c r="R39" s="149"/>
      <c r="S39" s="149"/>
      <c r="T39" s="345"/>
      <c r="U39" s="149"/>
      <c r="V39" s="346"/>
    </row>
    <row r="40" spans="1:22" x14ac:dyDescent="0.25">
      <c r="A40" s="174" t="s">
        <v>547</v>
      </c>
      <c r="B40" s="174" t="s">
        <v>275</v>
      </c>
      <c r="C40" s="149" t="s">
        <v>512</v>
      </c>
      <c r="D40" s="149"/>
      <c r="E40" s="149"/>
      <c r="F40" s="149" t="s">
        <v>548</v>
      </c>
      <c r="G40" s="340"/>
      <c r="H40" s="257"/>
      <c r="I40" s="341">
        <f t="shared" si="2"/>
        <v>12</v>
      </c>
      <c r="J40" s="347">
        <v>9</v>
      </c>
      <c r="K40" s="343">
        <f t="shared" si="3"/>
        <v>3</v>
      </c>
      <c r="L40" s="149">
        <v>1</v>
      </c>
      <c r="M40" s="149">
        <v>1</v>
      </c>
      <c r="N40" s="149"/>
      <c r="O40" s="149"/>
      <c r="P40" s="155"/>
      <c r="Q40" s="149"/>
      <c r="R40" s="149">
        <v>1</v>
      </c>
      <c r="S40" s="149"/>
      <c r="T40" s="345"/>
      <c r="U40" s="149"/>
      <c r="V40" s="346"/>
    </row>
    <row r="41" spans="1:22" x14ac:dyDescent="0.25">
      <c r="A41" s="174" t="s">
        <v>549</v>
      </c>
      <c r="B41" s="174" t="s">
        <v>243</v>
      </c>
      <c r="C41" s="149" t="s">
        <v>512</v>
      </c>
      <c r="D41" s="149"/>
      <c r="E41" s="149"/>
      <c r="F41" s="149" t="s">
        <v>550</v>
      </c>
      <c r="G41" s="340"/>
      <c r="H41" s="257"/>
      <c r="I41" s="341">
        <f t="shared" si="2"/>
        <v>4</v>
      </c>
      <c r="J41" s="347">
        <v>4</v>
      </c>
      <c r="K41" s="343">
        <f t="shared" si="3"/>
        <v>0</v>
      </c>
      <c r="L41" s="149"/>
      <c r="M41" s="149"/>
      <c r="N41" s="149"/>
      <c r="O41" s="149"/>
      <c r="P41" s="155"/>
      <c r="Q41" s="149"/>
      <c r="R41" s="149"/>
      <c r="S41" s="149"/>
      <c r="T41" s="345"/>
      <c r="U41" s="149"/>
      <c r="V41" s="346"/>
    </row>
    <row r="42" spans="1:22" x14ac:dyDescent="0.25">
      <c r="A42" s="174" t="s">
        <v>551</v>
      </c>
      <c r="B42" s="174" t="s">
        <v>522</v>
      </c>
      <c r="C42" s="149" t="s">
        <v>512</v>
      </c>
      <c r="D42" s="149"/>
      <c r="E42" s="149"/>
      <c r="F42" s="149"/>
      <c r="G42" s="340" t="s">
        <v>504</v>
      </c>
      <c r="H42" s="257">
        <v>1</v>
      </c>
      <c r="I42" s="341">
        <f t="shared" si="2"/>
        <v>8</v>
      </c>
      <c r="J42" s="347">
        <v>8</v>
      </c>
      <c r="K42" s="343">
        <f t="shared" si="3"/>
        <v>0</v>
      </c>
      <c r="L42" s="149"/>
      <c r="M42" s="149"/>
      <c r="N42" s="149"/>
      <c r="O42" s="149"/>
      <c r="P42" s="155"/>
      <c r="Q42" s="149"/>
      <c r="R42" s="149"/>
      <c r="S42" s="149"/>
      <c r="T42" s="345"/>
      <c r="U42" s="149"/>
      <c r="V42" s="346"/>
    </row>
    <row r="43" spans="1:22" x14ac:dyDescent="0.25">
      <c r="A43" s="174" t="s">
        <v>552</v>
      </c>
      <c r="B43" s="174" t="s">
        <v>368</v>
      </c>
      <c r="C43" s="153"/>
      <c r="D43" s="153"/>
      <c r="E43" s="153" t="s">
        <v>504</v>
      </c>
      <c r="F43" s="153"/>
      <c r="G43" s="340"/>
      <c r="H43" s="257"/>
      <c r="I43" s="341">
        <f t="shared" si="2"/>
        <v>2</v>
      </c>
      <c r="J43" s="347"/>
      <c r="K43" s="343">
        <f t="shared" si="3"/>
        <v>2</v>
      </c>
      <c r="L43" s="149">
        <v>1</v>
      </c>
      <c r="M43" s="149">
        <v>1</v>
      </c>
      <c r="N43" s="149"/>
      <c r="O43" s="149"/>
      <c r="P43" s="155"/>
      <c r="Q43" s="149"/>
      <c r="R43" s="149"/>
      <c r="S43" s="149"/>
      <c r="T43" s="345"/>
      <c r="U43" s="149"/>
      <c r="V43" s="346"/>
    </row>
    <row r="44" spans="1:22" x14ac:dyDescent="0.25">
      <c r="A44" s="174" t="s">
        <v>553</v>
      </c>
      <c r="B44" s="174" t="s">
        <v>374</v>
      </c>
      <c r="C44" s="149"/>
      <c r="D44" s="149"/>
      <c r="E44" s="149" t="s">
        <v>504</v>
      </c>
      <c r="F44" s="149"/>
      <c r="G44" s="340"/>
      <c r="H44" s="257"/>
      <c r="I44" s="341">
        <f t="shared" si="2"/>
        <v>1</v>
      </c>
      <c r="J44" s="347">
        <v>1</v>
      </c>
      <c r="K44" s="343">
        <f t="shared" si="3"/>
        <v>0</v>
      </c>
      <c r="L44" s="149"/>
      <c r="M44" s="149"/>
      <c r="N44" s="149"/>
      <c r="O44" s="149"/>
      <c r="P44" s="155"/>
      <c r="Q44" s="149"/>
      <c r="R44" s="149"/>
      <c r="S44" s="149"/>
      <c r="T44" s="345"/>
      <c r="U44" s="149"/>
      <c r="V44" s="346"/>
    </row>
    <row r="45" spans="1:22" x14ac:dyDescent="0.25">
      <c r="A45" s="249" t="s">
        <v>554</v>
      </c>
      <c r="B45" s="174" t="s">
        <v>257</v>
      </c>
      <c r="C45" s="154" t="s">
        <v>512</v>
      </c>
      <c r="D45" s="154"/>
      <c r="E45" s="154"/>
      <c r="F45" s="154"/>
      <c r="G45" s="340"/>
      <c r="H45" s="257"/>
      <c r="I45" s="341">
        <f t="shared" si="2"/>
        <v>29</v>
      </c>
      <c r="J45" s="350">
        <v>26</v>
      </c>
      <c r="K45" s="343">
        <f t="shared" si="3"/>
        <v>3</v>
      </c>
      <c r="L45" s="149">
        <v>1</v>
      </c>
      <c r="M45" s="149">
        <v>1</v>
      </c>
      <c r="N45" s="149"/>
      <c r="O45" s="149"/>
      <c r="P45" s="155"/>
      <c r="Q45" s="149"/>
      <c r="R45" s="149">
        <v>1</v>
      </c>
      <c r="S45" s="149"/>
      <c r="T45" s="345"/>
      <c r="U45" s="149"/>
      <c r="V45" s="346"/>
    </row>
    <row r="46" spans="1:22" x14ac:dyDescent="0.25">
      <c r="A46" s="249" t="s">
        <v>555</v>
      </c>
      <c r="B46" s="174" t="s">
        <v>254</v>
      </c>
      <c r="C46" s="154"/>
      <c r="D46" s="154" t="s">
        <v>506</v>
      </c>
      <c r="E46" s="154" t="s">
        <v>504</v>
      </c>
      <c r="F46" s="154"/>
      <c r="G46" s="340" t="s">
        <v>504</v>
      </c>
      <c r="H46" s="257">
        <v>3</v>
      </c>
      <c r="I46" s="341">
        <f t="shared" si="2"/>
        <v>5</v>
      </c>
      <c r="J46" s="350">
        <v>5</v>
      </c>
      <c r="K46" s="343">
        <f t="shared" si="3"/>
        <v>0</v>
      </c>
      <c r="L46" s="149"/>
      <c r="M46" s="149"/>
      <c r="N46" s="149"/>
      <c r="O46" s="149"/>
      <c r="P46" s="155"/>
      <c r="Q46" s="149"/>
      <c r="R46" s="149"/>
      <c r="S46" s="149"/>
      <c r="T46" s="345"/>
      <c r="U46" s="149"/>
      <c r="V46" s="346"/>
    </row>
    <row r="47" spans="1:22" x14ac:dyDescent="0.25">
      <c r="A47" s="249" t="s">
        <v>556</v>
      </c>
      <c r="B47" s="174" t="s">
        <v>384</v>
      </c>
      <c r="C47" s="154"/>
      <c r="D47" s="154" t="s">
        <v>506</v>
      </c>
      <c r="E47" s="154"/>
      <c r="F47" s="154"/>
      <c r="G47" s="340"/>
      <c r="H47" s="257"/>
      <c r="I47" s="341">
        <f t="shared" si="2"/>
        <v>10</v>
      </c>
      <c r="J47" s="350">
        <v>10</v>
      </c>
      <c r="K47" s="343">
        <f t="shared" si="3"/>
        <v>0</v>
      </c>
      <c r="L47" s="149"/>
      <c r="M47" s="149"/>
      <c r="N47" s="149"/>
      <c r="O47" s="149"/>
      <c r="P47" s="155"/>
      <c r="Q47" s="149"/>
      <c r="R47" s="149"/>
      <c r="S47" s="149"/>
      <c r="T47" s="345"/>
      <c r="U47" s="149"/>
      <c r="V47" s="346"/>
    </row>
    <row r="48" spans="1:22" x14ac:dyDescent="0.25">
      <c r="A48" s="249" t="s">
        <v>557</v>
      </c>
      <c r="B48" s="174" t="s">
        <v>340</v>
      </c>
      <c r="C48" s="154"/>
      <c r="D48" s="154"/>
      <c r="E48" s="154" t="s">
        <v>504</v>
      </c>
      <c r="F48" s="154"/>
      <c r="G48" s="340"/>
      <c r="H48" s="257"/>
      <c r="I48" s="341">
        <f t="shared" ref="I48:I79" si="4">J48+K48</f>
        <v>1</v>
      </c>
      <c r="J48" s="350">
        <v>1</v>
      </c>
      <c r="K48" s="343">
        <f t="shared" si="3"/>
        <v>0</v>
      </c>
      <c r="L48" s="149"/>
      <c r="M48" s="149"/>
      <c r="N48" s="149"/>
      <c r="O48" s="149"/>
      <c r="P48" s="155"/>
      <c r="Q48" s="149"/>
      <c r="R48" s="149"/>
      <c r="S48" s="149"/>
      <c r="T48" s="345"/>
      <c r="U48" s="149"/>
      <c r="V48" s="346"/>
    </row>
    <row r="49" spans="1:22" x14ac:dyDescent="0.25">
      <c r="A49" s="249" t="s">
        <v>558</v>
      </c>
      <c r="B49" s="174" t="s">
        <v>448</v>
      </c>
      <c r="C49" s="274" t="s">
        <v>512</v>
      </c>
      <c r="D49" s="274"/>
      <c r="E49" s="274" t="s">
        <v>504</v>
      </c>
      <c r="F49" s="274"/>
      <c r="G49" s="340"/>
      <c r="H49" s="257"/>
      <c r="I49" s="341">
        <f t="shared" si="4"/>
        <v>1</v>
      </c>
      <c r="J49" s="350">
        <v>1</v>
      </c>
      <c r="K49" s="343">
        <f t="shared" si="3"/>
        <v>0</v>
      </c>
      <c r="L49" s="149"/>
      <c r="M49" s="149"/>
      <c r="N49" s="149"/>
      <c r="O49" s="149"/>
      <c r="P49" s="155"/>
      <c r="Q49" s="149"/>
      <c r="R49" s="149"/>
      <c r="S49" s="149"/>
      <c r="T49" s="345"/>
      <c r="U49" s="149"/>
      <c r="V49" s="346"/>
    </row>
    <row r="50" spans="1:22" x14ac:dyDescent="0.25">
      <c r="A50" s="249" t="s">
        <v>559</v>
      </c>
      <c r="B50" s="174" t="s">
        <v>371</v>
      </c>
      <c r="C50" s="154" t="s">
        <v>512</v>
      </c>
      <c r="D50" s="154"/>
      <c r="E50" s="154"/>
      <c r="F50" s="154"/>
      <c r="G50" s="340"/>
      <c r="H50" s="257"/>
      <c r="I50" s="341">
        <f t="shared" si="4"/>
        <v>1</v>
      </c>
      <c r="J50" s="350">
        <v>1</v>
      </c>
      <c r="K50" s="343">
        <f t="shared" si="3"/>
        <v>0</v>
      </c>
      <c r="L50" s="149"/>
      <c r="M50" s="149"/>
      <c r="N50" s="149"/>
      <c r="O50" s="149"/>
      <c r="P50" s="155"/>
      <c r="Q50" s="149"/>
      <c r="R50" s="149"/>
      <c r="S50" s="149"/>
      <c r="T50" s="345"/>
      <c r="U50" s="149"/>
      <c r="V50" s="346"/>
    </row>
    <row r="51" spans="1:22" x14ac:dyDescent="0.25">
      <c r="A51" s="249" t="s">
        <v>560</v>
      </c>
      <c r="B51" s="349" t="s">
        <v>340</v>
      </c>
      <c r="C51" s="274"/>
      <c r="D51" s="274"/>
      <c r="E51" s="274" t="s">
        <v>504</v>
      </c>
      <c r="F51" s="274"/>
      <c r="G51" s="340" t="s">
        <v>504</v>
      </c>
      <c r="H51" s="257">
        <v>1</v>
      </c>
      <c r="I51" s="341">
        <f t="shared" si="4"/>
        <v>3</v>
      </c>
      <c r="J51" s="350">
        <v>3</v>
      </c>
      <c r="K51" s="343">
        <f t="shared" si="3"/>
        <v>0</v>
      </c>
      <c r="L51" s="149"/>
      <c r="M51" s="149"/>
      <c r="N51" s="149"/>
      <c r="O51" s="149"/>
      <c r="P51" s="155"/>
      <c r="Q51" s="149"/>
      <c r="R51" s="149"/>
      <c r="S51" s="149"/>
      <c r="T51" s="345"/>
      <c r="U51" s="149"/>
      <c r="V51" s="346"/>
    </row>
    <row r="52" spans="1:22" x14ac:dyDescent="0.25">
      <c r="A52" s="249" t="s">
        <v>561</v>
      </c>
      <c r="B52" s="349" t="s">
        <v>525</v>
      </c>
      <c r="C52" s="154" t="s">
        <v>512</v>
      </c>
      <c r="D52" s="154"/>
      <c r="E52" s="154"/>
      <c r="F52" s="154"/>
      <c r="G52" s="340"/>
      <c r="H52" s="257"/>
      <c r="I52" s="341">
        <f t="shared" si="4"/>
        <v>7</v>
      </c>
      <c r="J52" s="350">
        <v>7</v>
      </c>
      <c r="K52" s="343">
        <f t="shared" si="3"/>
        <v>0</v>
      </c>
      <c r="L52" s="149"/>
      <c r="M52" s="149"/>
      <c r="N52" s="149"/>
      <c r="O52" s="149"/>
      <c r="P52" s="155"/>
      <c r="Q52" s="149"/>
      <c r="R52" s="149"/>
      <c r="S52" s="149"/>
      <c r="T52" s="345"/>
      <c r="U52" s="149"/>
      <c r="V52" s="346"/>
    </row>
    <row r="53" spans="1:22" x14ac:dyDescent="0.25">
      <c r="A53" s="249" t="s">
        <v>562</v>
      </c>
      <c r="B53" s="349" t="s">
        <v>247</v>
      </c>
      <c r="C53" s="154" t="s">
        <v>512</v>
      </c>
      <c r="D53" s="154" t="s">
        <v>506</v>
      </c>
      <c r="E53" s="154" t="s">
        <v>504</v>
      </c>
      <c r="F53" s="154"/>
      <c r="G53" s="340"/>
      <c r="H53" s="257"/>
      <c r="I53" s="341">
        <f t="shared" si="4"/>
        <v>16</v>
      </c>
      <c r="J53" s="350">
        <v>15</v>
      </c>
      <c r="K53" s="343">
        <f t="shared" si="3"/>
        <v>1</v>
      </c>
      <c r="L53" s="149"/>
      <c r="M53" s="149"/>
      <c r="N53" s="149"/>
      <c r="O53" s="149"/>
      <c r="P53" s="155"/>
      <c r="Q53" s="149"/>
      <c r="R53" s="149">
        <v>1</v>
      </c>
      <c r="S53" s="149"/>
      <c r="T53" s="345"/>
      <c r="U53" s="149"/>
      <c r="V53" s="346"/>
    </row>
    <row r="54" spans="1:22" x14ac:dyDescent="0.25">
      <c r="A54" s="249" t="s">
        <v>563</v>
      </c>
      <c r="B54" s="349" t="s">
        <v>437</v>
      </c>
      <c r="C54" s="274"/>
      <c r="D54" s="274"/>
      <c r="E54" s="274" t="s">
        <v>504</v>
      </c>
      <c r="F54" s="274"/>
      <c r="G54" s="340"/>
      <c r="H54" s="257"/>
      <c r="I54" s="341">
        <f t="shared" si="4"/>
        <v>18</v>
      </c>
      <c r="J54" s="350">
        <v>15</v>
      </c>
      <c r="K54" s="343">
        <f t="shared" si="3"/>
        <v>3</v>
      </c>
      <c r="L54" s="149">
        <v>1</v>
      </c>
      <c r="M54" s="149">
        <v>1</v>
      </c>
      <c r="N54" s="149"/>
      <c r="O54" s="149"/>
      <c r="P54" s="155"/>
      <c r="Q54" s="149"/>
      <c r="R54" s="149">
        <v>1</v>
      </c>
      <c r="S54" s="149"/>
      <c r="T54" s="345"/>
      <c r="U54" s="149"/>
      <c r="V54" s="346"/>
    </row>
    <row r="55" spans="1:22" x14ac:dyDescent="0.25">
      <c r="A55" s="249" t="s">
        <v>564</v>
      </c>
      <c r="B55" s="349" t="s">
        <v>374</v>
      </c>
      <c r="C55" s="154" t="s">
        <v>512</v>
      </c>
      <c r="D55" s="154"/>
      <c r="E55" s="154"/>
      <c r="F55" s="154" t="s">
        <v>548</v>
      </c>
      <c r="G55" s="340"/>
      <c r="H55" s="257"/>
      <c r="I55" s="341">
        <f t="shared" si="4"/>
        <v>3</v>
      </c>
      <c r="J55" s="350">
        <v>2</v>
      </c>
      <c r="K55" s="343">
        <f t="shared" si="3"/>
        <v>1</v>
      </c>
      <c r="L55" s="149"/>
      <c r="M55" s="149">
        <v>1</v>
      </c>
      <c r="N55" s="149"/>
      <c r="O55" s="149"/>
      <c r="P55" s="155"/>
      <c r="Q55" s="149"/>
      <c r="R55" s="149"/>
      <c r="S55" s="149"/>
      <c r="T55" s="345"/>
      <c r="U55" s="149"/>
      <c r="V55" s="346"/>
    </row>
    <row r="56" spans="1:22" x14ac:dyDescent="0.25">
      <c r="A56" s="249" t="s">
        <v>565</v>
      </c>
      <c r="B56" s="349" t="s">
        <v>384</v>
      </c>
      <c r="C56" s="154"/>
      <c r="D56" s="154" t="s">
        <v>506</v>
      </c>
      <c r="E56" s="154"/>
      <c r="F56" s="154"/>
      <c r="G56" s="340" t="s">
        <v>504</v>
      </c>
      <c r="H56" s="257">
        <v>1</v>
      </c>
      <c r="I56" s="341">
        <f t="shared" si="4"/>
        <v>4</v>
      </c>
      <c r="J56" s="350">
        <v>4</v>
      </c>
      <c r="K56" s="343">
        <f t="shared" si="3"/>
        <v>0</v>
      </c>
      <c r="L56" s="149"/>
      <c r="M56" s="149"/>
      <c r="N56" s="149"/>
      <c r="O56" s="149"/>
      <c r="P56" s="155"/>
      <c r="Q56" s="149"/>
      <c r="R56" s="149"/>
      <c r="S56" s="149"/>
      <c r="T56" s="345"/>
      <c r="U56" s="149"/>
      <c r="V56" s="346"/>
    </row>
    <row r="57" spans="1:22" x14ac:dyDescent="0.25">
      <c r="A57" s="249" t="s">
        <v>566</v>
      </c>
      <c r="B57" s="349" t="s">
        <v>254</v>
      </c>
      <c r="C57" s="154" t="s">
        <v>512</v>
      </c>
      <c r="D57" s="154"/>
      <c r="E57" s="154"/>
      <c r="F57" s="154"/>
      <c r="G57" s="340" t="s">
        <v>504</v>
      </c>
      <c r="H57" s="257">
        <v>2</v>
      </c>
      <c r="I57" s="341">
        <f t="shared" si="4"/>
        <v>8</v>
      </c>
      <c r="J57" s="350">
        <v>8</v>
      </c>
      <c r="K57" s="343">
        <f t="shared" si="3"/>
        <v>0</v>
      </c>
      <c r="L57" s="149"/>
      <c r="M57" s="149"/>
      <c r="N57" s="149"/>
      <c r="O57" s="149"/>
      <c r="P57" s="155"/>
      <c r="Q57" s="149"/>
      <c r="R57" s="149"/>
      <c r="S57" s="149"/>
      <c r="T57" s="345"/>
      <c r="U57" s="149"/>
      <c r="V57" s="346"/>
    </row>
    <row r="58" spans="1:22" x14ac:dyDescent="0.25">
      <c r="A58" s="249" t="s">
        <v>567</v>
      </c>
      <c r="B58" s="349" t="s">
        <v>440</v>
      </c>
      <c r="C58" s="154"/>
      <c r="D58" s="154"/>
      <c r="E58" s="154" t="s">
        <v>504</v>
      </c>
      <c r="F58" s="154"/>
      <c r="G58" s="340" t="s">
        <v>504</v>
      </c>
      <c r="H58" s="257">
        <v>1</v>
      </c>
      <c r="I58" s="341">
        <f t="shared" si="4"/>
        <v>36</v>
      </c>
      <c r="J58" s="350">
        <v>35</v>
      </c>
      <c r="K58" s="343">
        <f t="shared" si="3"/>
        <v>1</v>
      </c>
      <c r="L58" s="149"/>
      <c r="M58" s="149">
        <v>1</v>
      </c>
      <c r="N58" s="149"/>
      <c r="O58" s="149"/>
      <c r="P58" s="155"/>
      <c r="Q58" s="149"/>
      <c r="R58" s="149"/>
      <c r="S58" s="149"/>
      <c r="T58" s="345"/>
      <c r="U58" s="149"/>
      <c r="V58" s="346"/>
    </row>
    <row r="59" spans="1:22" x14ac:dyDescent="0.25">
      <c r="A59" s="249" t="s">
        <v>568</v>
      </c>
      <c r="B59" s="349" t="s">
        <v>569</v>
      </c>
      <c r="C59" s="154"/>
      <c r="D59" s="154" t="s">
        <v>506</v>
      </c>
      <c r="E59" s="154"/>
      <c r="F59" s="154"/>
      <c r="G59" s="340"/>
      <c r="H59" s="257"/>
      <c r="I59" s="341">
        <f t="shared" si="4"/>
        <v>3</v>
      </c>
      <c r="J59" s="350">
        <v>1</v>
      </c>
      <c r="K59" s="343">
        <f t="shared" si="3"/>
        <v>2</v>
      </c>
      <c r="L59" s="149">
        <v>1</v>
      </c>
      <c r="M59" s="149">
        <v>1</v>
      </c>
      <c r="N59" s="149"/>
      <c r="O59" s="149"/>
      <c r="P59" s="155"/>
      <c r="Q59" s="149"/>
      <c r="R59" s="149"/>
      <c r="S59" s="149"/>
      <c r="T59" s="345"/>
      <c r="U59" s="149"/>
      <c r="V59" s="346"/>
    </row>
    <row r="60" spans="1:22" x14ac:dyDescent="0.25">
      <c r="A60" s="249" t="s">
        <v>570</v>
      </c>
      <c r="B60" s="349" t="s">
        <v>520</v>
      </c>
      <c r="C60" s="154" t="s">
        <v>512</v>
      </c>
      <c r="D60" s="154"/>
      <c r="E60" s="154"/>
      <c r="F60" s="154" t="s">
        <v>550</v>
      </c>
      <c r="G60" s="340"/>
      <c r="H60" s="257"/>
      <c r="I60" s="341">
        <f t="shared" si="4"/>
        <v>2</v>
      </c>
      <c r="J60" s="350">
        <v>2</v>
      </c>
      <c r="K60" s="343">
        <f t="shared" si="3"/>
        <v>0</v>
      </c>
      <c r="L60" s="149"/>
      <c r="M60" s="149"/>
      <c r="N60" s="149"/>
      <c r="O60" s="149"/>
      <c r="P60" s="155"/>
      <c r="Q60" s="149"/>
      <c r="R60" s="149"/>
      <c r="S60" s="149"/>
      <c r="T60" s="345"/>
      <c r="U60" s="149"/>
      <c r="V60" s="346"/>
    </row>
    <row r="61" spans="1:22" x14ac:dyDescent="0.25">
      <c r="A61" s="249" t="s">
        <v>571</v>
      </c>
      <c r="B61" s="349" t="s">
        <v>384</v>
      </c>
      <c r="C61" s="154"/>
      <c r="D61" s="154" t="s">
        <v>506</v>
      </c>
      <c r="E61" s="154"/>
      <c r="F61" s="154"/>
      <c r="G61" s="340"/>
      <c r="H61" s="257"/>
      <c r="I61" s="341">
        <f t="shared" si="4"/>
        <v>1</v>
      </c>
      <c r="J61" s="350">
        <v>1</v>
      </c>
      <c r="K61" s="343">
        <f t="shared" si="3"/>
        <v>0</v>
      </c>
      <c r="L61" s="149"/>
      <c r="M61" s="149"/>
      <c r="N61" s="149"/>
      <c r="O61" s="149"/>
      <c r="P61" s="155"/>
      <c r="Q61" s="149"/>
      <c r="R61" s="149"/>
      <c r="S61" s="149"/>
      <c r="T61" s="345"/>
      <c r="U61" s="149"/>
      <c r="V61" s="346"/>
    </row>
    <row r="62" spans="1:22" x14ac:dyDescent="0.25">
      <c r="A62" s="249" t="s">
        <v>572</v>
      </c>
      <c r="B62" s="349" t="s">
        <v>245</v>
      </c>
      <c r="C62" s="274" t="s">
        <v>512</v>
      </c>
      <c r="D62" s="274"/>
      <c r="E62" s="274"/>
      <c r="F62" s="274"/>
      <c r="G62" s="340"/>
      <c r="H62" s="257"/>
      <c r="I62" s="341">
        <f t="shared" si="4"/>
        <v>3</v>
      </c>
      <c r="J62" s="350">
        <v>3</v>
      </c>
      <c r="K62" s="343">
        <f t="shared" si="3"/>
        <v>0</v>
      </c>
      <c r="L62" s="149"/>
      <c r="M62" s="149"/>
      <c r="N62" s="149"/>
      <c r="O62" s="149"/>
      <c r="P62" s="155"/>
      <c r="Q62" s="149"/>
      <c r="R62" s="149"/>
      <c r="S62" s="149"/>
      <c r="T62" s="345"/>
      <c r="U62" s="155"/>
      <c r="V62" s="346"/>
    </row>
    <row r="63" spans="1:22" x14ac:dyDescent="0.25">
      <c r="A63" s="249" t="s">
        <v>573</v>
      </c>
      <c r="B63" s="349" t="s">
        <v>525</v>
      </c>
      <c r="C63" s="154" t="s">
        <v>512</v>
      </c>
      <c r="D63" s="154"/>
      <c r="E63" s="154"/>
      <c r="F63" s="154" t="s">
        <v>548</v>
      </c>
      <c r="G63" s="340"/>
      <c r="H63" s="257"/>
      <c r="I63" s="341">
        <f t="shared" si="4"/>
        <v>2</v>
      </c>
      <c r="J63" s="350">
        <v>2</v>
      </c>
      <c r="K63" s="343">
        <f t="shared" si="3"/>
        <v>0</v>
      </c>
      <c r="L63" s="149"/>
      <c r="M63" s="149"/>
      <c r="N63" s="149"/>
      <c r="O63" s="149"/>
      <c r="P63" s="155"/>
      <c r="Q63" s="149"/>
      <c r="R63" s="149"/>
      <c r="S63" s="149"/>
      <c r="T63" s="345"/>
      <c r="U63" s="149"/>
      <c r="V63" s="346"/>
    </row>
    <row r="64" spans="1:22" x14ac:dyDescent="0.25">
      <c r="A64" s="249" t="s">
        <v>574</v>
      </c>
      <c r="B64" s="349" t="s">
        <v>520</v>
      </c>
      <c r="C64" s="154" t="s">
        <v>512</v>
      </c>
      <c r="D64" s="154"/>
      <c r="E64" s="154"/>
      <c r="F64" s="154"/>
      <c r="G64" s="340"/>
      <c r="H64" s="257"/>
      <c r="I64" s="341">
        <f t="shared" si="4"/>
        <v>5</v>
      </c>
      <c r="J64" s="350">
        <v>5</v>
      </c>
      <c r="K64" s="343">
        <f t="shared" si="3"/>
        <v>0</v>
      </c>
      <c r="L64" s="149"/>
      <c r="M64" s="149"/>
      <c r="N64" s="149"/>
      <c r="O64" s="149"/>
      <c r="P64" s="155"/>
      <c r="Q64" s="149"/>
      <c r="R64" s="149"/>
      <c r="S64" s="149"/>
      <c r="T64" s="345"/>
      <c r="U64" s="149"/>
      <c r="V64" s="346"/>
    </row>
    <row r="65" spans="1:1024" x14ac:dyDescent="0.25">
      <c r="A65" s="249" t="s">
        <v>575</v>
      </c>
      <c r="B65" s="349"/>
      <c r="C65" s="274" t="s">
        <v>512</v>
      </c>
      <c r="D65" s="274"/>
      <c r="E65" s="274"/>
      <c r="F65" s="274"/>
      <c r="G65" s="340"/>
      <c r="H65" s="257"/>
      <c r="I65" s="341">
        <f t="shared" si="4"/>
        <v>1</v>
      </c>
      <c r="J65" s="350">
        <v>1</v>
      </c>
      <c r="K65" s="343">
        <f t="shared" si="3"/>
        <v>0</v>
      </c>
      <c r="L65" s="149"/>
      <c r="M65" s="149"/>
      <c r="N65" s="149"/>
      <c r="O65" s="149"/>
      <c r="P65" s="155"/>
      <c r="Q65" s="149"/>
      <c r="R65" s="149"/>
      <c r="S65" s="149"/>
      <c r="T65" s="345"/>
      <c r="U65" s="155"/>
      <c r="V65" s="346"/>
    </row>
    <row r="66" spans="1:1024" x14ac:dyDescent="0.25">
      <c r="A66" s="249" t="s">
        <v>576</v>
      </c>
      <c r="B66" s="349" t="s">
        <v>247</v>
      </c>
      <c r="C66" s="274" t="s">
        <v>512</v>
      </c>
      <c r="D66" s="274"/>
      <c r="E66" s="274"/>
      <c r="F66" s="274" t="s">
        <v>548</v>
      </c>
      <c r="G66" s="340"/>
      <c r="H66" s="257"/>
      <c r="I66" s="341">
        <f t="shared" si="4"/>
        <v>2</v>
      </c>
      <c r="J66" s="350">
        <v>2</v>
      </c>
      <c r="K66" s="343">
        <f t="shared" ref="K66:K97" si="5">SUM(L66:U66)</f>
        <v>0</v>
      </c>
      <c r="L66" s="149"/>
      <c r="M66" s="149"/>
      <c r="N66" s="149"/>
      <c r="O66" s="149"/>
      <c r="P66" s="155"/>
      <c r="Q66" s="149"/>
      <c r="R66" s="149"/>
      <c r="S66" s="149"/>
      <c r="T66" s="345"/>
      <c r="U66" s="155"/>
      <c r="V66" s="346"/>
    </row>
    <row r="67" spans="1:1024" x14ac:dyDescent="0.25">
      <c r="A67" s="351" t="s">
        <v>577</v>
      </c>
      <c r="B67" s="352" t="s">
        <v>374</v>
      </c>
      <c r="C67" s="353"/>
      <c r="D67" s="353" t="s">
        <v>506</v>
      </c>
      <c r="E67" s="353"/>
      <c r="F67" s="353"/>
      <c r="G67" s="354"/>
      <c r="H67" s="355"/>
      <c r="I67" s="341">
        <f t="shared" si="4"/>
        <v>5</v>
      </c>
      <c r="J67" s="356">
        <v>5</v>
      </c>
      <c r="K67" s="357">
        <f t="shared" si="5"/>
        <v>0</v>
      </c>
      <c r="L67" s="358"/>
      <c r="M67" s="358"/>
      <c r="N67" s="358"/>
      <c r="O67" s="358"/>
      <c r="P67" s="359"/>
      <c r="Q67" s="358"/>
      <c r="R67" s="358"/>
      <c r="S67" s="358"/>
      <c r="T67" s="360"/>
      <c r="U67" s="358"/>
      <c r="V67" s="346"/>
    </row>
    <row r="68" spans="1:1024" x14ac:dyDescent="0.25">
      <c r="A68" s="249" t="s">
        <v>578</v>
      </c>
      <c r="B68" s="349" t="s">
        <v>293</v>
      </c>
      <c r="C68" s="154"/>
      <c r="D68" s="154"/>
      <c r="E68" s="154" t="s">
        <v>504</v>
      </c>
      <c r="F68" s="154"/>
      <c r="G68" s="340"/>
      <c r="H68" s="257"/>
      <c r="I68" s="341">
        <f t="shared" si="4"/>
        <v>5</v>
      </c>
      <c r="J68" s="350">
        <v>3</v>
      </c>
      <c r="K68" s="343">
        <f t="shared" si="5"/>
        <v>2</v>
      </c>
      <c r="L68" s="149">
        <v>1</v>
      </c>
      <c r="M68" s="149">
        <v>1</v>
      </c>
      <c r="N68" s="149"/>
      <c r="O68" s="149"/>
      <c r="P68" s="155"/>
      <c r="Q68" s="149"/>
      <c r="R68" s="149"/>
      <c r="S68" s="149"/>
      <c r="T68" s="345"/>
      <c r="U68" s="149"/>
      <c r="V68" s="346"/>
    </row>
    <row r="69" spans="1:1024" x14ac:dyDescent="0.25">
      <c r="A69" s="249" t="s">
        <v>579</v>
      </c>
      <c r="B69" s="349" t="s">
        <v>275</v>
      </c>
      <c r="C69" s="274" t="s">
        <v>512</v>
      </c>
      <c r="D69" s="274" t="s">
        <v>506</v>
      </c>
      <c r="E69" s="274"/>
      <c r="F69" s="274"/>
      <c r="G69" s="340"/>
      <c r="H69" s="257"/>
      <c r="I69" s="341">
        <f t="shared" si="4"/>
        <v>39</v>
      </c>
      <c r="J69" s="350">
        <v>37</v>
      </c>
      <c r="K69" s="343">
        <f t="shared" si="5"/>
        <v>2</v>
      </c>
      <c r="L69" s="149"/>
      <c r="M69" s="149">
        <v>1</v>
      </c>
      <c r="N69" s="149"/>
      <c r="O69" s="149"/>
      <c r="P69" s="155"/>
      <c r="Q69" s="149"/>
      <c r="R69" s="149">
        <v>1</v>
      </c>
      <c r="S69" s="149"/>
      <c r="T69" s="345"/>
      <c r="U69" s="149"/>
      <c r="V69" s="346"/>
    </row>
    <row r="70" spans="1:1024" x14ac:dyDescent="0.25">
      <c r="A70" s="249" t="s">
        <v>580</v>
      </c>
      <c r="B70" s="349" t="s">
        <v>340</v>
      </c>
      <c r="C70" s="154"/>
      <c r="D70" s="154" t="s">
        <v>506</v>
      </c>
      <c r="E70" s="154"/>
      <c r="F70" s="154"/>
      <c r="G70" s="340"/>
      <c r="H70" s="257"/>
      <c r="I70" s="341">
        <f t="shared" si="4"/>
        <v>1</v>
      </c>
      <c r="J70" s="350">
        <v>1</v>
      </c>
      <c r="K70" s="343">
        <f t="shared" si="5"/>
        <v>0</v>
      </c>
      <c r="L70" s="149"/>
      <c r="M70" s="149"/>
      <c r="N70" s="149"/>
      <c r="O70" s="149"/>
      <c r="P70" s="155"/>
      <c r="Q70" s="149"/>
      <c r="R70" s="149"/>
      <c r="S70" s="149"/>
      <c r="T70" s="345"/>
      <c r="U70" s="149"/>
      <c r="V70" s="346"/>
    </row>
    <row r="71" spans="1:1024" x14ac:dyDescent="0.25">
      <c r="A71" s="249" t="s">
        <v>581</v>
      </c>
      <c r="B71" s="349" t="s">
        <v>448</v>
      </c>
      <c r="C71" s="274"/>
      <c r="D71" s="274" t="s">
        <v>506</v>
      </c>
      <c r="E71" s="274"/>
      <c r="F71" s="274"/>
      <c r="G71" s="340"/>
      <c r="H71" s="257"/>
      <c r="I71" s="341">
        <f t="shared" si="4"/>
        <v>3</v>
      </c>
      <c r="J71" s="350">
        <v>3</v>
      </c>
      <c r="K71" s="343">
        <f t="shared" si="5"/>
        <v>0</v>
      </c>
      <c r="L71" s="149"/>
      <c r="M71" s="149"/>
      <c r="N71" s="149"/>
      <c r="O71" s="149"/>
      <c r="P71" s="155"/>
      <c r="Q71" s="149"/>
      <c r="R71" s="149"/>
      <c r="S71" s="149"/>
      <c r="T71" s="345"/>
      <c r="U71" s="149"/>
      <c r="V71" s="346"/>
    </row>
    <row r="72" spans="1:1024" x14ac:dyDescent="0.25">
      <c r="A72" s="249" t="s">
        <v>582</v>
      </c>
      <c r="B72" s="349" t="s">
        <v>247</v>
      </c>
      <c r="C72" s="154" t="s">
        <v>512</v>
      </c>
      <c r="D72" s="154" t="s">
        <v>506</v>
      </c>
      <c r="E72" s="154"/>
      <c r="F72" s="154"/>
      <c r="G72" s="340"/>
      <c r="H72" s="257"/>
      <c r="I72" s="341">
        <f t="shared" si="4"/>
        <v>15</v>
      </c>
      <c r="J72" s="350">
        <v>13</v>
      </c>
      <c r="K72" s="343">
        <f t="shared" si="5"/>
        <v>2</v>
      </c>
      <c r="L72" s="149">
        <v>1</v>
      </c>
      <c r="M72" s="149">
        <v>1</v>
      </c>
      <c r="N72" s="149"/>
      <c r="O72" s="149"/>
      <c r="P72" s="155"/>
      <c r="Q72" s="149"/>
      <c r="R72" s="149"/>
      <c r="S72" s="149"/>
      <c r="T72" s="345"/>
      <c r="U72" s="149"/>
      <c r="V72" s="346"/>
    </row>
    <row r="73" spans="1:1024" x14ac:dyDescent="0.25">
      <c r="A73" s="249" t="s">
        <v>583</v>
      </c>
      <c r="B73" s="349" t="s">
        <v>448</v>
      </c>
      <c r="C73" s="274" t="s">
        <v>512</v>
      </c>
      <c r="D73" s="274" t="s">
        <v>506</v>
      </c>
      <c r="E73" s="274" t="s">
        <v>504</v>
      </c>
      <c r="F73" s="274"/>
      <c r="G73" s="340" t="s">
        <v>504</v>
      </c>
      <c r="H73" s="257">
        <v>3</v>
      </c>
      <c r="I73" s="341">
        <f t="shared" si="4"/>
        <v>21</v>
      </c>
      <c r="J73" s="350">
        <v>21</v>
      </c>
      <c r="K73" s="343">
        <f t="shared" si="5"/>
        <v>0</v>
      </c>
      <c r="L73" s="149"/>
      <c r="M73" s="149"/>
      <c r="N73" s="149"/>
      <c r="O73" s="149"/>
      <c r="P73" s="155"/>
      <c r="Q73" s="149"/>
      <c r="R73" s="149"/>
      <c r="S73" s="149"/>
      <c r="T73" s="345"/>
      <c r="U73" s="149"/>
      <c r="V73" s="346"/>
    </row>
    <row r="74" spans="1:1024" x14ac:dyDescent="0.25">
      <c r="A74" s="249" t="s">
        <v>584</v>
      </c>
      <c r="B74" s="349" t="s">
        <v>340</v>
      </c>
      <c r="C74" s="274" t="s">
        <v>512</v>
      </c>
      <c r="D74" s="274" t="s">
        <v>506</v>
      </c>
      <c r="E74" s="274" t="s">
        <v>504</v>
      </c>
      <c r="F74" s="274"/>
      <c r="G74" s="340"/>
      <c r="H74" s="257"/>
      <c r="I74" s="341">
        <f t="shared" si="4"/>
        <v>14</v>
      </c>
      <c r="J74" s="350">
        <v>14</v>
      </c>
      <c r="K74" s="343">
        <f t="shared" si="5"/>
        <v>0</v>
      </c>
      <c r="L74" s="149"/>
      <c r="M74" s="149"/>
      <c r="N74" s="149"/>
      <c r="O74" s="149"/>
      <c r="P74" s="155"/>
      <c r="Q74" s="149"/>
      <c r="R74" s="149"/>
      <c r="S74" s="149"/>
      <c r="T74" s="345"/>
      <c r="U74" s="149"/>
      <c r="V74" s="346"/>
    </row>
    <row r="75" spans="1:1024" x14ac:dyDescent="0.25">
      <c r="A75" s="249" t="s">
        <v>585</v>
      </c>
      <c r="B75" s="349" t="s">
        <v>243</v>
      </c>
      <c r="C75" s="154" t="s">
        <v>512</v>
      </c>
      <c r="D75" s="154"/>
      <c r="E75" s="154"/>
      <c r="F75" s="154"/>
      <c r="G75" s="340"/>
      <c r="H75" s="257"/>
      <c r="I75" s="341">
        <f t="shared" si="4"/>
        <v>3</v>
      </c>
      <c r="J75" s="350"/>
      <c r="K75" s="343">
        <f t="shared" si="5"/>
        <v>3</v>
      </c>
      <c r="L75" s="149">
        <v>1</v>
      </c>
      <c r="M75" s="149">
        <v>1</v>
      </c>
      <c r="N75" s="149"/>
      <c r="O75" s="149"/>
      <c r="P75" s="155"/>
      <c r="Q75" s="149"/>
      <c r="R75" s="149">
        <v>1</v>
      </c>
      <c r="S75" s="149"/>
      <c r="T75" s="345"/>
      <c r="U75" s="149"/>
      <c r="V75" s="346"/>
    </row>
    <row r="76" spans="1:1024" x14ac:dyDescent="0.25">
      <c r="A76" s="249" t="s">
        <v>586</v>
      </c>
      <c r="B76" s="349" t="s">
        <v>448</v>
      </c>
      <c r="C76" s="274" t="s">
        <v>512</v>
      </c>
      <c r="D76" s="274"/>
      <c r="E76" s="274"/>
      <c r="F76" s="274"/>
      <c r="G76" s="340"/>
      <c r="H76" s="257"/>
      <c r="I76" s="341">
        <f t="shared" si="4"/>
        <v>7</v>
      </c>
      <c r="J76" s="350">
        <v>7</v>
      </c>
      <c r="K76" s="343">
        <f t="shared" si="5"/>
        <v>0</v>
      </c>
      <c r="L76" s="149"/>
      <c r="M76" s="149"/>
      <c r="N76" s="149"/>
      <c r="O76" s="149"/>
      <c r="P76" s="155"/>
      <c r="Q76" s="149"/>
      <c r="R76" s="149"/>
      <c r="S76" s="149"/>
      <c r="T76" s="345"/>
      <c r="U76" s="149"/>
      <c r="V76" s="346"/>
    </row>
    <row r="77" spans="1:1024" x14ac:dyDescent="0.25">
      <c r="A77" s="249" t="s">
        <v>587</v>
      </c>
      <c r="B77" s="349" t="s">
        <v>522</v>
      </c>
      <c r="C77" s="274" t="s">
        <v>512</v>
      </c>
      <c r="D77" s="274"/>
      <c r="E77" s="274"/>
      <c r="F77" s="274"/>
      <c r="G77" s="340"/>
      <c r="H77" s="257"/>
      <c r="I77" s="341">
        <f t="shared" si="4"/>
        <v>1</v>
      </c>
      <c r="J77" s="350">
        <v>1</v>
      </c>
      <c r="K77" s="343">
        <f t="shared" si="5"/>
        <v>0</v>
      </c>
      <c r="L77" s="149"/>
      <c r="M77" s="149"/>
      <c r="N77" s="149"/>
      <c r="O77" s="149"/>
      <c r="P77" s="155"/>
      <c r="Q77" s="149"/>
      <c r="R77" s="149"/>
      <c r="S77" s="149"/>
      <c r="T77" s="345"/>
      <c r="U77" s="149"/>
      <c r="V77" s="346"/>
    </row>
    <row r="78" spans="1:1024" x14ac:dyDescent="0.25">
      <c r="A78" s="249" t="s">
        <v>588</v>
      </c>
      <c r="B78" s="349" t="s">
        <v>247</v>
      </c>
      <c r="C78" s="154" t="s">
        <v>512</v>
      </c>
      <c r="D78" s="154"/>
      <c r="E78" s="154"/>
      <c r="F78" s="154"/>
      <c r="G78" s="340"/>
      <c r="H78" s="257"/>
      <c r="I78" s="341">
        <f t="shared" si="4"/>
        <v>9</v>
      </c>
      <c r="J78" s="350">
        <v>9</v>
      </c>
      <c r="K78" s="343">
        <f t="shared" si="5"/>
        <v>0</v>
      </c>
      <c r="L78" s="149"/>
      <c r="M78" s="149"/>
      <c r="N78" s="149"/>
      <c r="O78" s="149"/>
      <c r="P78" s="155"/>
      <c r="Q78" s="149"/>
      <c r="R78" s="149"/>
      <c r="S78" s="149"/>
      <c r="T78" s="345"/>
      <c r="U78" s="149"/>
      <c r="V78" s="346"/>
    </row>
    <row r="79" spans="1:1024" s="362" customFormat="1" x14ac:dyDescent="0.25">
      <c r="A79" s="249" t="s">
        <v>589</v>
      </c>
      <c r="B79" s="349" t="s">
        <v>371</v>
      </c>
      <c r="C79" s="154"/>
      <c r="D79" s="154" t="s">
        <v>506</v>
      </c>
      <c r="E79" s="154"/>
      <c r="F79" s="154"/>
      <c r="G79" s="340" t="s">
        <v>504</v>
      </c>
      <c r="H79" s="257">
        <v>1</v>
      </c>
      <c r="I79" s="341">
        <f t="shared" si="4"/>
        <v>8</v>
      </c>
      <c r="J79" s="350">
        <v>8</v>
      </c>
      <c r="K79" s="343">
        <f t="shared" si="5"/>
        <v>0</v>
      </c>
      <c r="L79" s="149"/>
      <c r="M79" s="149"/>
      <c r="N79" s="149"/>
      <c r="O79" s="149"/>
      <c r="P79" s="155"/>
      <c r="Q79" s="149"/>
      <c r="R79" s="149"/>
      <c r="S79" s="149"/>
      <c r="T79" s="345"/>
      <c r="U79" s="149"/>
      <c r="V79" s="346"/>
      <c r="W79" s="361"/>
      <c r="X79" s="361"/>
      <c r="Y79" s="361"/>
      <c r="Z79" s="361"/>
      <c r="AA79" s="361"/>
      <c r="AB79" s="361"/>
      <c r="AC79" s="361"/>
      <c r="AD79" s="361"/>
      <c r="AE79" s="361"/>
      <c r="AF79" s="361"/>
      <c r="AG79" s="361"/>
      <c r="AH79" s="361"/>
      <c r="AI79" s="361"/>
      <c r="AJ79" s="361"/>
      <c r="AK79" s="361"/>
      <c r="AL79" s="361"/>
      <c r="AM79" s="361"/>
      <c r="AN79" s="361"/>
      <c r="AO79" s="361"/>
      <c r="AP79" s="361"/>
      <c r="AQ79" s="361"/>
      <c r="AR79" s="361"/>
      <c r="AS79" s="361"/>
      <c r="AT79" s="361"/>
      <c r="AU79" s="361"/>
      <c r="AV79" s="361"/>
      <c r="AW79" s="361"/>
      <c r="AX79" s="361"/>
      <c r="AY79" s="361"/>
      <c r="AZ79" s="361"/>
      <c r="BA79" s="361"/>
      <c r="BB79" s="361"/>
      <c r="BC79" s="361"/>
      <c r="BD79" s="361"/>
      <c r="BE79" s="361"/>
      <c r="BF79" s="361"/>
      <c r="BG79" s="361"/>
      <c r="BH79" s="361"/>
      <c r="BI79" s="361"/>
      <c r="BJ79" s="361"/>
      <c r="BK79" s="361"/>
      <c r="BL79" s="361"/>
      <c r="BM79" s="361"/>
      <c r="BN79" s="361"/>
      <c r="BO79" s="361"/>
      <c r="BP79" s="361"/>
      <c r="BQ79" s="361"/>
      <c r="BR79" s="361"/>
      <c r="BS79" s="361"/>
      <c r="BT79" s="361"/>
      <c r="BU79" s="361"/>
      <c r="BV79" s="361"/>
      <c r="BW79" s="361"/>
      <c r="BX79" s="361"/>
      <c r="BY79" s="361"/>
      <c r="BZ79" s="361"/>
      <c r="CA79" s="361"/>
      <c r="CB79" s="361"/>
      <c r="CC79" s="361"/>
      <c r="CD79" s="361"/>
      <c r="CE79" s="361"/>
      <c r="CF79" s="361"/>
      <c r="CG79" s="361"/>
      <c r="CH79" s="361"/>
      <c r="CI79" s="361"/>
      <c r="CJ79" s="361"/>
      <c r="CK79" s="361"/>
      <c r="CL79" s="361"/>
      <c r="CM79" s="361"/>
      <c r="CN79" s="361"/>
      <c r="CO79" s="361"/>
      <c r="CP79" s="361"/>
      <c r="CQ79" s="361"/>
      <c r="CR79" s="361"/>
      <c r="CS79" s="361"/>
      <c r="CT79" s="361"/>
      <c r="CU79" s="361"/>
      <c r="CV79" s="361"/>
      <c r="CW79" s="361"/>
      <c r="CX79" s="361"/>
      <c r="CY79" s="361"/>
      <c r="CZ79" s="361"/>
      <c r="DA79" s="361"/>
      <c r="DB79" s="361"/>
      <c r="DC79" s="361"/>
      <c r="DD79" s="361"/>
      <c r="DE79" s="361"/>
      <c r="DF79" s="361"/>
      <c r="DG79" s="361"/>
      <c r="DH79" s="361"/>
      <c r="DI79" s="361"/>
      <c r="DJ79" s="361"/>
      <c r="DK79" s="361"/>
      <c r="DL79" s="361"/>
      <c r="DM79" s="361"/>
      <c r="DN79" s="361"/>
      <c r="DO79" s="361"/>
      <c r="DP79" s="361"/>
      <c r="DQ79" s="361"/>
      <c r="DR79" s="361"/>
      <c r="DS79" s="361"/>
      <c r="DT79" s="361"/>
      <c r="DU79" s="361"/>
      <c r="DV79" s="361"/>
      <c r="DW79" s="361"/>
      <c r="DX79" s="361"/>
      <c r="DY79" s="361"/>
      <c r="DZ79" s="361"/>
      <c r="EA79" s="361"/>
      <c r="EB79" s="361"/>
      <c r="EC79" s="361"/>
      <c r="ED79" s="361"/>
      <c r="EE79" s="361"/>
      <c r="EF79" s="361"/>
      <c r="EG79" s="361"/>
      <c r="EH79" s="361"/>
      <c r="EI79" s="361"/>
      <c r="EJ79" s="361"/>
      <c r="EK79" s="361"/>
      <c r="EL79" s="361"/>
      <c r="EM79" s="361"/>
      <c r="EN79" s="361"/>
      <c r="EO79" s="361"/>
      <c r="EP79" s="361"/>
      <c r="EQ79" s="361"/>
      <c r="ER79" s="361"/>
      <c r="ES79" s="361"/>
      <c r="ET79" s="361"/>
      <c r="EU79" s="361"/>
      <c r="EV79" s="361"/>
      <c r="EW79" s="361"/>
      <c r="EX79" s="361"/>
      <c r="EY79" s="361"/>
      <c r="EZ79" s="361"/>
      <c r="FA79" s="361"/>
      <c r="FB79" s="361"/>
      <c r="FC79" s="361"/>
      <c r="FD79" s="361"/>
      <c r="FE79" s="361"/>
      <c r="FF79" s="361"/>
      <c r="FG79" s="361"/>
      <c r="FH79" s="361"/>
      <c r="FI79" s="361"/>
      <c r="FJ79" s="361"/>
      <c r="FK79" s="361"/>
      <c r="FL79" s="361"/>
      <c r="FM79" s="361"/>
      <c r="FN79" s="361"/>
      <c r="FO79" s="361"/>
      <c r="FP79" s="361"/>
      <c r="FQ79" s="361"/>
      <c r="FR79" s="361"/>
      <c r="FS79" s="361"/>
      <c r="FT79" s="361"/>
      <c r="FU79" s="361"/>
      <c r="FV79" s="361"/>
      <c r="FW79" s="361"/>
      <c r="FX79" s="361"/>
      <c r="FY79" s="361"/>
      <c r="FZ79" s="361"/>
      <c r="GA79" s="361"/>
      <c r="GB79" s="361"/>
      <c r="GC79" s="361"/>
      <c r="GD79" s="361"/>
      <c r="GE79" s="361"/>
      <c r="GF79" s="361"/>
      <c r="GG79" s="361"/>
      <c r="GH79" s="361"/>
      <c r="GI79" s="361"/>
      <c r="GJ79" s="361"/>
      <c r="GK79" s="361"/>
      <c r="GL79" s="361"/>
      <c r="GM79" s="361"/>
      <c r="GN79" s="361"/>
      <c r="GO79" s="361"/>
      <c r="GP79" s="361"/>
      <c r="GQ79" s="361"/>
      <c r="GR79" s="361"/>
      <c r="GS79" s="361"/>
      <c r="GT79" s="361"/>
      <c r="GU79" s="361"/>
      <c r="GV79" s="361"/>
      <c r="GW79" s="361"/>
      <c r="GX79" s="361"/>
      <c r="GY79" s="361"/>
      <c r="GZ79" s="361"/>
      <c r="HA79" s="361"/>
      <c r="HB79" s="361"/>
      <c r="HC79" s="361"/>
      <c r="HD79" s="361"/>
      <c r="HE79" s="361"/>
      <c r="HF79" s="361"/>
      <c r="HG79" s="361"/>
      <c r="HH79" s="361"/>
      <c r="HI79" s="361"/>
      <c r="HJ79" s="361"/>
      <c r="HK79" s="361"/>
      <c r="HL79" s="361"/>
      <c r="HM79" s="361"/>
      <c r="HN79" s="361"/>
      <c r="HO79" s="361"/>
      <c r="HP79" s="361"/>
      <c r="HQ79" s="361"/>
      <c r="HR79" s="361"/>
      <c r="HS79" s="361"/>
      <c r="HT79" s="361"/>
      <c r="HU79" s="361"/>
      <c r="HV79" s="361"/>
      <c r="HW79" s="361"/>
      <c r="HX79" s="361"/>
      <c r="HY79" s="361"/>
      <c r="HZ79" s="361"/>
      <c r="IA79" s="361"/>
      <c r="IB79" s="361"/>
      <c r="IC79" s="361"/>
      <c r="ID79" s="361"/>
      <c r="IE79" s="361"/>
      <c r="IF79" s="361"/>
      <c r="IG79" s="361"/>
      <c r="IH79" s="361"/>
      <c r="II79" s="361"/>
      <c r="IJ79" s="361"/>
      <c r="IK79" s="361"/>
      <c r="IL79" s="361"/>
      <c r="IM79" s="361"/>
      <c r="IN79" s="361"/>
      <c r="IO79" s="361"/>
      <c r="IP79" s="361"/>
      <c r="IQ79" s="361"/>
      <c r="IR79" s="361"/>
      <c r="IS79" s="361"/>
      <c r="IT79" s="361"/>
      <c r="IU79" s="361"/>
      <c r="IV79" s="361"/>
      <c r="IW79" s="361"/>
      <c r="IX79" s="361"/>
      <c r="IY79" s="361"/>
      <c r="IZ79" s="361"/>
      <c r="JA79" s="361"/>
      <c r="JB79" s="361"/>
      <c r="JC79" s="361"/>
      <c r="JD79" s="361"/>
      <c r="JE79" s="361"/>
      <c r="JF79" s="361"/>
      <c r="JG79" s="361"/>
      <c r="JH79" s="361"/>
      <c r="JI79" s="361"/>
      <c r="JJ79" s="361"/>
      <c r="JK79" s="361"/>
      <c r="JL79" s="361"/>
      <c r="JM79" s="361"/>
      <c r="JN79" s="361"/>
      <c r="JO79" s="361"/>
      <c r="JP79" s="361"/>
      <c r="JQ79" s="361"/>
      <c r="JR79" s="361"/>
      <c r="JS79" s="361"/>
      <c r="JT79" s="361"/>
      <c r="JU79" s="361"/>
      <c r="JV79" s="361"/>
      <c r="JW79" s="361"/>
      <c r="JX79" s="361"/>
      <c r="JY79" s="361"/>
      <c r="JZ79" s="361"/>
      <c r="KA79" s="361"/>
      <c r="KB79" s="361"/>
      <c r="KC79" s="361"/>
      <c r="KD79" s="361"/>
      <c r="KE79" s="361"/>
      <c r="KF79" s="361"/>
      <c r="KG79" s="361"/>
      <c r="KH79" s="361"/>
      <c r="KI79" s="361"/>
      <c r="KJ79" s="361"/>
      <c r="KK79" s="361"/>
      <c r="KL79" s="361"/>
      <c r="KM79" s="361"/>
      <c r="KN79" s="361"/>
      <c r="KO79" s="361"/>
      <c r="KP79" s="361"/>
      <c r="KQ79" s="361"/>
      <c r="KR79" s="361"/>
      <c r="KS79" s="361"/>
      <c r="KT79" s="361"/>
      <c r="KU79" s="361"/>
      <c r="KV79" s="361"/>
      <c r="KW79" s="361"/>
      <c r="KX79" s="361"/>
      <c r="KY79" s="361"/>
      <c r="KZ79" s="361"/>
      <c r="LA79" s="361"/>
      <c r="LB79" s="361"/>
      <c r="LC79" s="361"/>
      <c r="LD79" s="361"/>
      <c r="LE79" s="361"/>
      <c r="LF79" s="361"/>
      <c r="LG79" s="361"/>
      <c r="LH79" s="361"/>
      <c r="LI79" s="361"/>
      <c r="LJ79" s="361"/>
      <c r="LK79" s="361"/>
      <c r="LL79" s="361"/>
      <c r="LM79" s="361"/>
      <c r="LN79" s="361"/>
      <c r="LO79" s="361"/>
      <c r="LP79" s="361"/>
      <c r="LQ79" s="361"/>
      <c r="LR79" s="361"/>
      <c r="LS79" s="361"/>
      <c r="LT79" s="361"/>
      <c r="LU79" s="361"/>
      <c r="LV79" s="361"/>
      <c r="LW79" s="361"/>
      <c r="LX79" s="361"/>
      <c r="LY79" s="361"/>
      <c r="LZ79" s="361"/>
      <c r="MA79" s="361"/>
      <c r="MB79" s="361"/>
      <c r="MC79" s="361"/>
      <c r="MD79" s="361"/>
      <c r="ME79" s="361"/>
      <c r="MF79" s="361"/>
      <c r="MG79" s="361"/>
      <c r="MH79" s="361"/>
      <c r="MI79" s="361"/>
      <c r="MJ79" s="361"/>
      <c r="MK79" s="361"/>
      <c r="ML79" s="361"/>
      <c r="MM79" s="361"/>
      <c r="MN79" s="361"/>
      <c r="MO79" s="361"/>
      <c r="MP79" s="361"/>
      <c r="MQ79" s="361"/>
      <c r="MR79" s="361"/>
      <c r="MS79" s="361"/>
      <c r="MT79" s="361"/>
      <c r="MU79" s="361"/>
      <c r="MV79" s="361"/>
      <c r="MW79" s="361"/>
      <c r="MX79" s="361"/>
      <c r="MY79" s="361"/>
      <c r="MZ79" s="361"/>
      <c r="NA79" s="361"/>
      <c r="NB79" s="361"/>
      <c r="NC79" s="361"/>
      <c r="ND79" s="361"/>
      <c r="NE79" s="361"/>
      <c r="NF79" s="361"/>
      <c r="NG79" s="361"/>
      <c r="NH79" s="361"/>
      <c r="NI79" s="361"/>
      <c r="NJ79" s="361"/>
      <c r="NK79" s="361"/>
      <c r="NL79" s="361"/>
      <c r="NM79" s="361"/>
      <c r="NN79" s="361"/>
      <c r="NO79" s="361"/>
      <c r="NP79" s="361"/>
      <c r="NQ79" s="361"/>
      <c r="NR79" s="361"/>
      <c r="NS79" s="361"/>
      <c r="NT79" s="361"/>
      <c r="NU79" s="361"/>
      <c r="NV79" s="361"/>
      <c r="NW79" s="361"/>
      <c r="NX79" s="361"/>
      <c r="NY79" s="361"/>
      <c r="NZ79" s="361"/>
      <c r="OA79" s="361"/>
      <c r="OB79" s="361"/>
      <c r="OC79" s="361"/>
      <c r="OD79" s="361"/>
      <c r="OE79" s="361"/>
      <c r="OF79" s="361"/>
      <c r="OG79" s="361"/>
      <c r="OH79" s="361"/>
      <c r="OI79" s="361"/>
      <c r="OJ79" s="361"/>
      <c r="OK79" s="361"/>
      <c r="OL79" s="361"/>
      <c r="OM79" s="361"/>
      <c r="ON79" s="361"/>
      <c r="OO79" s="361"/>
      <c r="OP79" s="361"/>
      <c r="OQ79" s="361"/>
      <c r="OR79" s="361"/>
      <c r="OS79" s="361"/>
      <c r="OT79" s="361"/>
      <c r="OU79" s="361"/>
      <c r="OV79" s="361"/>
      <c r="OW79" s="361"/>
      <c r="OX79" s="361"/>
      <c r="OY79" s="361"/>
      <c r="OZ79" s="361"/>
      <c r="PA79" s="361"/>
      <c r="PB79" s="361"/>
      <c r="PC79" s="361"/>
      <c r="PD79" s="361"/>
      <c r="PE79" s="361"/>
      <c r="PF79" s="361"/>
      <c r="PG79" s="361"/>
      <c r="PH79" s="361"/>
      <c r="PI79" s="361"/>
      <c r="PJ79" s="361"/>
      <c r="PK79" s="361"/>
      <c r="PL79" s="361"/>
      <c r="PM79" s="361"/>
      <c r="PN79" s="361"/>
      <c r="PO79" s="361"/>
      <c r="PP79" s="361"/>
      <c r="PQ79" s="361"/>
      <c r="PR79" s="361"/>
      <c r="PS79" s="361"/>
      <c r="PT79" s="361"/>
      <c r="PU79" s="361"/>
      <c r="PV79" s="361"/>
      <c r="PW79" s="361"/>
      <c r="PX79" s="361"/>
      <c r="PY79" s="361"/>
      <c r="PZ79" s="361"/>
      <c r="QA79" s="361"/>
      <c r="QB79" s="361"/>
      <c r="QC79" s="361"/>
      <c r="QD79" s="361"/>
      <c r="QE79" s="361"/>
      <c r="QF79" s="361"/>
      <c r="QG79" s="361"/>
      <c r="QH79" s="361"/>
      <c r="QI79" s="361"/>
      <c r="QJ79" s="361"/>
      <c r="QK79" s="361"/>
      <c r="QL79" s="361"/>
      <c r="QM79" s="361"/>
      <c r="QN79" s="361"/>
      <c r="QO79" s="361"/>
      <c r="QP79" s="361"/>
      <c r="QQ79" s="361"/>
      <c r="QR79" s="361"/>
      <c r="QS79" s="361"/>
      <c r="QT79" s="361"/>
      <c r="QU79" s="361"/>
      <c r="QV79" s="361"/>
      <c r="QW79" s="361"/>
      <c r="QX79" s="361"/>
      <c r="QY79" s="361"/>
      <c r="QZ79" s="361"/>
      <c r="RA79" s="361"/>
      <c r="RB79" s="361"/>
      <c r="RC79" s="361"/>
      <c r="RD79" s="361"/>
      <c r="RE79" s="361"/>
      <c r="RF79" s="361"/>
      <c r="RG79" s="361"/>
      <c r="RH79" s="361"/>
      <c r="RI79" s="361"/>
      <c r="RJ79" s="361"/>
      <c r="RK79" s="361"/>
      <c r="RL79" s="361"/>
      <c r="RM79" s="361"/>
      <c r="RN79" s="361"/>
      <c r="RO79" s="361"/>
      <c r="RP79" s="361"/>
      <c r="RQ79" s="361"/>
      <c r="RR79" s="361"/>
      <c r="RS79" s="361"/>
      <c r="RT79" s="361"/>
      <c r="RU79" s="361"/>
      <c r="RV79" s="361"/>
      <c r="RW79" s="361"/>
      <c r="RX79" s="361"/>
      <c r="RY79" s="361"/>
      <c r="RZ79" s="361"/>
      <c r="SA79" s="361"/>
      <c r="SB79" s="361"/>
      <c r="SC79" s="361"/>
      <c r="SD79" s="361"/>
      <c r="SE79" s="361"/>
      <c r="SF79" s="361"/>
      <c r="SG79" s="361"/>
      <c r="SH79" s="361"/>
      <c r="SI79" s="361"/>
      <c r="SJ79" s="361"/>
      <c r="SK79" s="361"/>
      <c r="SL79" s="361"/>
      <c r="SM79" s="361"/>
      <c r="SN79" s="361"/>
      <c r="SO79" s="361"/>
      <c r="SP79" s="361"/>
      <c r="SQ79" s="361"/>
      <c r="SR79" s="361"/>
      <c r="SS79" s="361"/>
      <c r="ST79" s="361"/>
      <c r="SU79" s="361"/>
      <c r="SV79" s="361"/>
      <c r="SW79" s="361"/>
      <c r="SX79" s="361"/>
      <c r="SY79" s="361"/>
      <c r="SZ79" s="361"/>
      <c r="TA79" s="361"/>
      <c r="TB79" s="361"/>
      <c r="TC79" s="361"/>
      <c r="TD79" s="361"/>
      <c r="TE79" s="361"/>
      <c r="TF79" s="361"/>
      <c r="TG79" s="361"/>
      <c r="TH79" s="361"/>
      <c r="TI79" s="361"/>
      <c r="TJ79" s="361"/>
      <c r="TK79" s="361"/>
      <c r="TL79" s="361"/>
      <c r="TM79" s="361"/>
      <c r="TN79" s="361"/>
      <c r="TO79" s="361"/>
      <c r="TP79" s="361"/>
      <c r="TQ79" s="361"/>
      <c r="TR79" s="361"/>
      <c r="TS79" s="361"/>
      <c r="TT79" s="361"/>
      <c r="TU79" s="361"/>
      <c r="TV79" s="361"/>
      <c r="TW79" s="361"/>
      <c r="TX79" s="361"/>
      <c r="TY79" s="361"/>
      <c r="TZ79" s="361"/>
      <c r="UA79" s="361"/>
      <c r="UB79" s="361"/>
      <c r="UC79" s="361"/>
      <c r="UD79" s="361"/>
      <c r="UE79" s="361"/>
      <c r="UF79" s="361"/>
      <c r="UG79" s="361"/>
      <c r="UH79" s="361"/>
      <c r="UI79" s="361"/>
      <c r="UJ79" s="361"/>
      <c r="UK79" s="361"/>
      <c r="UL79" s="361"/>
      <c r="UM79" s="361"/>
      <c r="UN79" s="361"/>
      <c r="UO79" s="361"/>
      <c r="UP79" s="361"/>
      <c r="UQ79" s="361"/>
      <c r="UR79" s="361"/>
      <c r="US79" s="361"/>
      <c r="UT79" s="361"/>
      <c r="UU79" s="361"/>
      <c r="UV79" s="361"/>
      <c r="UW79" s="361"/>
      <c r="UX79" s="361"/>
      <c r="UY79" s="361"/>
      <c r="UZ79" s="361"/>
      <c r="VA79" s="361"/>
      <c r="VB79" s="361"/>
      <c r="VC79" s="361"/>
      <c r="VD79" s="361"/>
      <c r="VE79" s="361"/>
      <c r="VF79" s="361"/>
      <c r="VG79" s="361"/>
      <c r="VH79" s="361"/>
      <c r="VI79" s="361"/>
      <c r="VJ79" s="361"/>
      <c r="VK79" s="361"/>
      <c r="VL79" s="361"/>
      <c r="VM79" s="361"/>
      <c r="VN79" s="361"/>
      <c r="VO79" s="361"/>
      <c r="VP79" s="361"/>
      <c r="VQ79" s="361"/>
      <c r="VR79" s="361"/>
      <c r="VS79" s="361"/>
      <c r="VT79" s="361"/>
      <c r="VU79" s="361"/>
      <c r="VV79" s="361"/>
      <c r="VW79" s="361"/>
      <c r="VX79" s="361"/>
      <c r="VY79" s="361"/>
      <c r="VZ79" s="361"/>
      <c r="WA79" s="361"/>
      <c r="WB79" s="361"/>
      <c r="WC79" s="361"/>
      <c r="WD79" s="361"/>
      <c r="WE79" s="361"/>
      <c r="WF79" s="361"/>
      <c r="WG79" s="361"/>
      <c r="WH79" s="361"/>
      <c r="WI79" s="361"/>
      <c r="WJ79" s="361"/>
      <c r="WK79" s="361"/>
      <c r="WL79" s="361"/>
      <c r="WM79" s="361"/>
      <c r="WN79" s="361"/>
      <c r="WO79" s="361"/>
      <c r="WP79" s="361"/>
      <c r="WQ79" s="361"/>
      <c r="WR79" s="361"/>
      <c r="WS79" s="361"/>
      <c r="WT79" s="361"/>
      <c r="WU79" s="361"/>
      <c r="WV79" s="361"/>
      <c r="WW79" s="361"/>
      <c r="WX79" s="361"/>
      <c r="WY79" s="361"/>
      <c r="WZ79" s="361"/>
      <c r="XA79" s="361"/>
      <c r="XB79" s="361"/>
      <c r="XC79" s="361"/>
      <c r="XD79" s="361"/>
      <c r="XE79" s="361"/>
      <c r="XF79" s="361"/>
      <c r="XG79" s="361"/>
      <c r="XH79" s="361"/>
      <c r="XI79" s="361"/>
      <c r="XJ79" s="361"/>
      <c r="XK79" s="361"/>
      <c r="XL79" s="361"/>
      <c r="XM79" s="361"/>
      <c r="XN79" s="361"/>
      <c r="XO79" s="361"/>
      <c r="XP79" s="361"/>
      <c r="XQ79" s="361"/>
      <c r="XR79" s="361"/>
      <c r="XS79" s="361"/>
      <c r="XT79" s="361"/>
      <c r="XU79" s="361"/>
      <c r="XV79" s="361"/>
      <c r="XW79" s="361"/>
      <c r="XX79" s="361"/>
      <c r="XY79" s="361"/>
      <c r="XZ79" s="361"/>
      <c r="YA79" s="361"/>
      <c r="YB79" s="361"/>
      <c r="YC79" s="361"/>
      <c r="YD79" s="361"/>
      <c r="YE79" s="361"/>
      <c r="YF79" s="361"/>
      <c r="YG79" s="361"/>
      <c r="YH79" s="361"/>
      <c r="YI79" s="361"/>
      <c r="YJ79" s="361"/>
      <c r="YK79" s="361"/>
      <c r="YL79" s="361"/>
      <c r="YM79" s="361"/>
      <c r="YN79" s="361"/>
      <c r="YO79" s="361"/>
      <c r="YP79" s="361"/>
      <c r="YQ79" s="361"/>
      <c r="YR79" s="361"/>
      <c r="YS79" s="361"/>
      <c r="YT79" s="361"/>
      <c r="YU79" s="361"/>
      <c r="YV79" s="361"/>
      <c r="YW79" s="361"/>
      <c r="YX79" s="361"/>
      <c r="YY79" s="361"/>
      <c r="YZ79" s="361"/>
      <c r="ZA79" s="361"/>
      <c r="ZB79" s="361"/>
      <c r="ZC79" s="361"/>
      <c r="ZD79" s="361"/>
      <c r="ZE79" s="361"/>
      <c r="ZF79" s="361"/>
      <c r="ZG79" s="361"/>
      <c r="ZH79" s="361"/>
      <c r="ZI79" s="361"/>
      <c r="ZJ79" s="361"/>
      <c r="ZK79" s="361"/>
      <c r="ZL79" s="361"/>
      <c r="ZM79" s="361"/>
      <c r="ZN79" s="361"/>
      <c r="ZO79" s="361"/>
      <c r="ZP79" s="361"/>
      <c r="ZQ79" s="361"/>
      <c r="ZR79" s="361"/>
      <c r="ZS79" s="361"/>
      <c r="ZT79" s="361"/>
      <c r="ZU79" s="361"/>
      <c r="ZV79" s="361"/>
      <c r="ZW79" s="361"/>
      <c r="ZX79" s="361"/>
      <c r="ZY79" s="361"/>
      <c r="ZZ79" s="361"/>
      <c r="AAA79" s="361"/>
      <c r="AAB79" s="361"/>
      <c r="AAC79" s="361"/>
      <c r="AAD79" s="361"/>
      <c r="AAE79" s="361"/>
      <c r="AAF79" s="361"/>
      <c r="AAG79" s="361"/>
      <c r="AAH79" s="361"/>
      <c r="AAI79" s="361"/>
      <c r="AAJ79" s="361"/>
      <c r="AAK79" s="361"/>
      <c r="AAL79" s="361"/>
      <c r="AAM79" s="361"/>
      <c r="AAN79" s="361"/>
      <c r="AAO79" s="361"/>
      <c r="AAP79" s="361"/>
      <c r="AAQ79" s="361"/>
      <c r="AAR79" s="361"/>
      <c r="AAS79" s="361"/>
      <c r="AAT79" s="361"/>
      <c r="AAU79" s="361"/>
      <c r="AAV79" s="361"/>
      <c r="AAW79" s="361"/>
      <c r="AAX79" s="361"/>
      <c r="AAY79" s="361"/>
      <c r="AAZ79" s="361"/>
      <c r="ABA79" s="361"/>
      <c r="ABB79" s="361"/>
      <c r="ABC79" s="361"/>
      <c r="ABD79" s="361"/>
      <c r="ABE79" s="361"/>
      <c r="ABF79" s="361"/>
      <c r="ABG79" s="361"/>
      <c r="ABH79" s="361"/>
      <c r="ABI79" s="361"/>
      <c r="ABJ79" s="361"/>
      <c r="ABK79" s="361"/>
      <c r="ABL79" s="361"/>
      <c r="ABM79" s="361"/>
      <c r="ABN79" s="361"/>
      <c r="ABO79" s="361"/>
      <c r="ABP79" s="361"/>
      <c r="ABQ79" s="361"/>
      <c r="ABR79" s="361"/>
      <c r="ABS79" s="361"/>
      <c r="ABT79" s="361"/>
      <c r="ABU79" s="361"/>
      <c r="ABV79" s="361"/>
      <c r="ABW79" s="361"/>
      <c r="ABX79" s="361"/>
      <c r="ABY79" s="361"/>
      <c r="ABZ79" s="361"/>
      <c r="ACA79" s="361"/>
      <c r="ACB79" s="361"/>
      <c r="ACC79" s="361"/>
      <c r="ACD79" s="361"/>
      <c r="ACE79" s="361"/>
      <c r="ACF79" s="361"/>
      <c r="ACG79" s="361"/>
      <c r="ACH79" s="361"/>
      <c r="ACI79" s="361"/>
      <c r="ACJ79" s="361"/>
      <c r="ACK79" s="361"/>
      <c r="ACL79" s="361"/>
      <c r="ACM79" s="361"/>
      <c r="ACN79" s="361"/>
      <c r="ACO79" s="361"/>
      <c r="ACP79" s="361"/>
      <c r="ACQ79" s="361"/>
      <c r="ACR79" s="361"/>
      <c r="ACS79" s="361"/>
      <c r="ACT79" s="361"/>
      <c r="ACU79" s="361"/>
      <c r="ACV79" s="361"/>
      <c r="ACW79" s="361"/>
      <c r="ACX79" s="361"/>
      <c r="ACY79" s="361"/>
      <c r="ACZ79" s="361"/>
      <c r="ADA79" s="361"/>
      <c r="ADB79" s="361"/>
      <c r="ADC79" s="361"/>
      <c r="ADD79" s="361"/>
      <c r="ADE79" s="361"/>
      <c r="ADF79" s="361"/>
      <c r="ADG79" s="361"/>
      <c r="ADH79" s="361"/>
      <c r="ADI79" s="361"/>
      <c r="ADJ79" s="361"/>
      <c r="ADK79" s="361"/>
      <c r="ADL79" s="361"/>
      <c r="ADM79" s="361"/>
      <c r="ADN79" s="361"/>
      <c r="ADO79" s="361"/>
      <c r="ADP79" s="361"/>
      <c r="ADQ79" s="361"/>
      <c r="ADR79" s="361"/>
      <c r="ADS79" s="361"/>
      <c r="ADT79" s="361"/>
      <c r="ADU79" s="361"/>
      <c r="ADV79" s="361"/>
      <c r="ADW79" s="361"/>
      <c r="ADX79" s="361"/>
      <c r="ADY79" s="361"/>
      <c r="ADZ79" s="361"/>
      <c r="AEA79" s="361"/>
      <c r="AEB79" s="361"/>
      <c r="AEC79" s="361"/>
      <c r="AED79" s="361"/>
      <c r="AEE79" s="361"/>
      <c r="AEF79" s="361"/>
      <c r="AEG79" s="361"/>
      <c r="AEH79" s="361"/>
      <c r="AEI79" s="361"/>
      <c r="AEJ79" s="361"/>
      <c r="AEK79" s="361"/>
      <c r="AEL79" s="361"/>
      <c r="AEM79" s="361"/>
      <c r="AEN79" s="361"/>
      <c r="AEO79" s="361"/>
      <c r="AEP79" s="361"/>
      <c r="AEQ79" s="361"/>
      <c r="AER79" s="361"/>
      <c r="AES79" s="361"/>
      <c r="AET79" s="361"/>
      <c r="AEU79" s="361"/>
      <c r="AEV79" s="361"/>
      <c r="AEW79" s="361"/>
      <c r="AEX79" s="361"/>
      <c r="AEY79" s="361"/>
      <c r="AEZ79" s="361"/>
      <c r="AFA79" s="361"/>
      <c r="AFB79" s="361"/>
      <c r="AFC79" s="361"/>
      <c r="AFD79" s="361"/>
      <c r="AFE79" s="361"/>
      <c r="AFF79" s="361"/>
      <c r="AFG79" s="361"/>
      <c r="AFH79" s="361"/>
      <c r="AFI79" s="361"/>
      <c r="AFJ79" s="361"/>
      <c r="AFK79" s="361"/>
      <c r="AFL79" s="361"/>
      <c r="AFM79" s="361"/>
      <c r="AFN79" s="361"/>
      <c r="AFO79" s="361"/>
      <c r="AFP79" s="361"/>
      <c r="AFQ79" s="361"/>
      <c r="AFR79" s="361"/>
      <c r="AFS79" s="361"/>
      <c r="AFT79" s="361"/>
      <c r="AFU79" s="361"/>
      <c r="AFV79" s="361"/>
      <c r="AFW79" s="361"/>
      <c r="AFX79" s="361"/>
      <c r="AFY79" s="361"/>
      <c r="AFZ79" s="361"/>
      <c r="AGA79" s="361"/>
      <c r="AGB79" s="361"/>
      <c r="AGC79" s="361"/>
      <c r="AGD79" s="361"/>
      <c r="AGE79" s="361"/>
      <c r="AGF79" s="361"/>
      <c r="AGG79" s="361"/>
      <c r="AGH79" s="361"/>
      <c r="AGI79" s="361"/>
      <c r="AGJ79" s="361"/>
      <c r="AGK79" s="361"/>
      <c r="AGL79" s="361"/>
      <c r="AGM79" s="361"/>
      <c r="AGN79" s="361"/>
      <c r="AGO79" s="361"/>
      <c r="AGP79" s="361"/>
      <c r="AGQ79" s="361"/>
      <c r="AGR79" s="361"/>
      <c r="AGS79" s="361"/>
      <c r="AGT79" s="361"/>
      <c r="AGU79" s="361"/>
      <c r="AGV79" s="361"/>
      <c r="AGW79" s="361"/>
      <c r="AGX79" s="361"/>
      <c r="AGY79" s="361"/>
      <c r="AGZ79" s="361"/>
      <c r="AHA79" s="361"/>
      <c r="AHB79" s="361"/>
      <c r="AHC79" s="361"/>
      <c r="AHD79" s="361"/>
      <c r="AHE79" s="361"/>
      <c r="AHF79" s="361"/>
      <c r="AHG79" s="361"/>
      <c r="AHH79" s="361"/>
      <c r="AHI79" s="361"/>
      <c r="AHJ79" s="361"/>
      <c r="AHK79" s="361"/>
      <c r="AHL79" s="361"/>
      <c r="AHM79" s="361"/>
      <c r="AHN79" s="361"/>
      <c r="AHO79" s="361"/>
      <c r="AHP79" s="361"/>
      <c r="AHQ79" s="361"/>
      <c r="AHR79" s="361"/>
      <c r="AHS79" s="361"/>
      <c r="AHT79" s="361"/>
      <c r="AHU79" s="361"/>
      <c r="AHV79" s="361"/>
      <c r="AHW79" s="361"/>
      <c r="AHX79" s="361"/>
      <c r="AHY79" s="361"/>
      <c r="AHZ79" s="361"/>
      <c r="AIA79" s="361"/>
      <c r="AIB79" s="361"/>
      <c r="AIC79" s="361"/>
      <c r="AID79" s="361"/>
      <c r="AIE79" s="361"/>
      <c r="AIF79" s="361"/>
      <c r="AIG79" s="361"/>
      <c r="AIH79" s="361"/>
      <c r="AII79" s="361"/>
      <c r="AIJ79" s="361"/>
      <c r="AIK79" s="361"/>
      <c r="AIL79" s="361"/>
      <c r="AIM79" s="361"/>
      <c r="AIN79" s="361"/>
      <c r="AIO79" s="361"/>
      <c r="AIP79" s="361"/>
      <c r="AIQ79" s="361"/>
      <c r="AIR79" s="361"/>
      <c r="AIS79" s="361"/>
      <c r="AIT79" s="361"/>
      <c r="AIU79" s="361"/>
      <c r="AIV79" s="361"/>
      <c r="AIW79" s="361"/>
      <c r="AIX79" s="361"/>
      <c r="AIY79" s="361"/>
      <c r="AIZ79" s="361"/>
      <c r="AJA79" s="361"/>
      <c r="AJB79" s="361"/>
      <c r="AJC79" s="361"/>
      <c r="AJD79" s="361"/>
      <c r="AJE79" s="361"/>
      <c r="AJF79" s="361"/>
      <c r="AJG79" s="361"/>
      <c r="AJH79" s="361"/>
      <c r="AJI79" s="361"/>
      <c r="AJJ79" s="361"/>
      <c r="AJK79" s="361"/>
      <c r="AJL79" s="361"/>
      <c r="AJM79" s="361"/>
      <c r="AJN79" s="361"/>
      <c r="AJO79" s="361"/>
      <c r="AJP79" s="361"/>
      <c r="AJQ79" s="361"/>
      <c r="AJR79" s="361"/>
      <c r="AJS79" s="361"/>
      <c r="AJT79" s="361"/>
      <c r="AJU79" s="361"/>
      <c r="AJV79" s="361"/>
      <c r="AJW79" s="361"/>
      <c r="AJX79" s="361"/>
      <c r="AJY79" s="361"/>
      <c r="AJZ79" s="361"/>
      <c r="AKA79" s="361"/>
      <c r="AKB79" s="361"/>
      <c r="AKC79" s="361"/>
      <c r="AKD79" s="361"/>
      <c r="AKE79" s="361"/>
      <c r="AKF79" s="361"/>
      <c r="AKG79" s="361"/>
      <c r="AKH79" s="361"/>
      <c r="AKI79" s="361"/>
      <c r="AKJ79" s="361"/>
      <c r="AKK79" s="361"/>
      <c r="AKL79" s="361"/>
      <c r="AKM79" s="361"/>
      <c r="AKN79" s="361"/>
      <c r="AKO79" s="361"/>
      <c r="AKP79" s="361"/>
      <c r="AKQ79" s="361"/>
      <c r="AKR79" s="361"/>
      <c r="AKS79" s="361"/>
      <c r="AKT79" s="361"/>
      <c r="AKU79" s="361"/>
      <c r="AKV79" s="361"/>
      <c r="AKW79" s="361"/>
      <c r="AKX79" s="361"/>
      <c r="AKY79" s="361"/>
      <c r="AKZ79" s="361"/>
      <c r="ALA79" s="361"/>
      <c r="ALB79" s="361"/>
      <c r="ALC79" s="361"/>
      <c r="ALD79" s="361"/>
      <c r="ALE79" s="361"/>
      <c r="ALF79" s="361"/>
      <c r="ALG79" s="361"/>
      <c r="ALH79" s="361"/>
      <c r="ALI79" s="361"/>
      <c r="ALJ79" s="361"/>
      <c r="ALK79" s="361"/>
      <c r="ALL79" s="361"/>
      <c r="ALM79" s="361"/>
      <c r="ALN79" s="361"/>
      <c r="ALO79" s="361"/>
      <c r="ALP79" s="361"/>
      <c r="ALQ79" s="361"/>
      <c r="ALR79" s="361"/>
      <c r="ALS79" s="361"/>
      <c r="ALT79" s="361"/>
      <c r="ALU79" s="361"/>
      <c r="ALV79" s="361"/>
      <c r="ALW79" s="361"/>
      <c r="ALX79" s="361"/>
      <c r="ALY79" s="361"/>
      <c r="ALZ79" s="361"/>
      <c r="AMA79" s="361"/>
      <c r="AMB79" s="361"/>
      <c r="AMC79" s="361"/>
      <c r="AMD79" s="361"/>
      <c r="AME79" s="361"/>
      <c r="AMF79" s="361"/>
      <c r="AMG79" s="361"/>
      <c r="AMH79" s="361"/>
      <c r="AMI79" s="361"/>
      <c r="AMJ79" s="361"/>
    </row>
    <row r="80" spans="1:1024" x14ac:dyDescent="0.25">
      <c r="A80" s="249" t="s">
        <v>590</v>
      </c>
      <c r="B80" s="349" t="s">
        <v>340</v>
      </c>
      <c r="C80" s="154"/>
      <c r="D80" s="154"/>
      <c r="E80" s="154" t="s">
        <v>504</v>
      </c>
      <c r="F80" s="154"/>
      <c r="G80" s="340"/>
      <c r="H80" s="257"/>
      <c r="I80" s="341">
        <f t="shared" ref="I80:I111" si="6">J80+K80</f>
        <v>14.333333333333334</v>
      </c>
      <c r="J80" s="350">
        <v>14.333333333333334</v>
      </c>
      <c r="K80" s="343">
        <f t="shared" si="5"/>
        <v>0</v>
      </c>
      <c r="L80" s="149"/>
      <c r="M80" s="149"/>
      <c r="N80" s="149"/>
      <c r="O80" s="149"/>
      <c r="P80" s="155"/>
      <c r="Q80" s="149"/>
      <c r="R80" s="149"/>
      <c r="S80" s="149"/>
      <c r="T80" s="345"/>
      <c r="U80" s="149"/>
      <c r="V80" s="346"/>
    </row>
    <row r="81" spans="1:22" x14ac:dyDescent="0.25">
      <c r="A81" s="249" t="s">
        <v>651</v>
      </c>
      <c r="B81" s="349" t="s">
        <v>374</v>
      </c>
      <c r="C81" s="154"/>
      <c r="D81" s="154" t="s">
        <v>506</v>
      </c>
      <c r="E81" s="154"/>
      <c r="F81" s="154"/>
      <c r="G81" s="340"/>
      <c r="H81" s="257"/>
      <c r="I81" s="341">
        <f t="shared" si="6"/>
        <v>1</v>
      </c>
      <c r="J81" s="350">
        <v>0</v>
      </c>
      <c r="K81" s="343">
        <f t="shared" si="5"/>
        <v>1</v>
      </c>
      <c r="L81" s="149"/>
      <c r="M81" s="149">
        <v>1</v>
      </c>
      <c r="N81" s="149"/>
      <c r="O81" s="149"/>
      <c r="P81" s="155"/>
      <c r="Q81" s="149"/>
      <c r="R81" s="149"/>
      <c r="S81" s="149"/>
      <c r="T81" s="345"/>
      <c r="U81" s="149"/>
      <c r="V81" s="346"/>
    </row>
    <row r="82" spans="1:22" x14ac:dyDescent="0.25">
      <c r="A82" s="249" t="s">
        <v>591</v>
      </c>
      <c r="B82" s="349" t="s">
        <v>384</v>
      </c>
      <c r="C82" s="154"/>
      <c r="D82" s="154" t="s">
        <v>506</v>
      </c>
      <c r="E82" s="154"/>
      <c r="F82" s="154"/>
      <c r="G82" s="340" t="s">
        <v>504</v>
      </c>
      <c r="H82" s="257">
        <v>3</v>
      </c>
      <c r="I82" s="341">
        <f t="shared" si="6"/>
        <v>5</v>
      </c>
      <c r="J82" s="350">
        <v>5</v>
      </c>
      <c r="K82" s="343">
        <f t="shared" si="5"/>
        <v>0</v>
      </c>
      <c r="L82" s="149"/>
      <c r="M82" s="149"/>
      <c r="N82" s="149"/>
      <c r="O82" s="149"/>
      <c r="P82" s="155"/>
      <c r="Q82" s="149"/>
      <c r="R82" s="149"/>
      <c r="S82" s="149"/>
      <c r="T82" s="345"/>
      <c r="U82" s="149"/>
      <c r="V82" s="346"/>
    </row>
    <row r="83" spans="1:22" x14ac:dyDescent="0.25">
      <c r="A83" s="249" t="s">
        <v>592</v>
      </c>
      <c r="B83" s="349" t="s">
        <v>522</v>
      </c>
      <c r="C83" s="274" t="s">
        <v>512</v>
      </c>
      <c r="D83" s="274"/>
      <c r="E83" s="274"/>
      <c r="F83" s="274"/>
      <c r="G83" s="340"/>
      <c r="H83" s="257"/>
      <c r="I83" s="341">
        <f t="shared" si="6"/>
        <v>48</v>
      </c>
      <c r="J83" s="350">
        <v>46</v>
      </c>
      <c r="K83" s="343">
        <f t="shared" si="5"/>
        <v>2</v>
      </c>
      <c r="L83" s="149">
        <v>1</v>
      </c>
      <c r="M83" s="149"/>
      <c r="N83" s="149"/>
      <c r="O83" s="149"/>
      <c r="P83" s="155"/>
      <c r="Q83" s="149"/>
      <c r="R83" s="149">
        <v>1</v>
      </c>
      <c r="S83" s="149"/>
      <c r="T83" s="345"/>
      <c r="U83" s="149"/>
      <c r="V83" s="346"/>
    </row>
    <row r="84" spans="1:22" x14ac:dyDescent="0.25">
      <c r="A84" s="249" t="s">
        <v>593</v>
      </c>
      <c r="B84" s="349" t="s">
        <v>247</v>
      </c>
      <c r="C84" s="154" t="s">
        <v>512</v>
      </c>
      <c r="D84" s="154"/>
      <c r="E84" s="154"/>
      <c r="F84" s="154" t="s">
        <v>548</v>
      </c>
      <c r="G84" s="340"/>
      <c r="H84" s="257"/>
      <c r="I84" s="341">
        <f t="shared" si="6"/>
        <v>1</v>
      </c>
      <c r="J84" s="350">
        <v>1</v>
      </c>
      <c r="K84" s="343">
        <f t="shared" si="5"/>
        <v>0</v>
      </c>
      <c r="L84" s="149"/>
      <c r="M84" s="149"/>
      <c r="N84" s="149"/>
      <c r="O84" s="149"/>
      <c r="P84" s="155"/>
      <c r="Q84" s="149"/>
      <c r="R84" s="149"/>
      <c r="S84" s="149"/>
      <c r="T84" s="345"/>
      <c r="U84" s="149"/>
      <c r="V84" s="346"/>
    </row>
    <row r="85" spans="1:22" x14ac:dyDescent="0.25">
      <c r="A85" s="249" t="s">
        <v>594</v>
      </c>
      <c r="B85" s="349" t="s">
        <v>384</v>
      </c>
      <c r="C85" s="154"/>
      <c r="D85" s="154" t="s">
        <v>506</v>
      </c>
      <c r="E85" s="154"/>
      <c r="F85" s="154"/>
      <c r="G85" s="348"/>
      <c r="H85" s="153"/>
      <c r="I85" s="341">
        <f t="shared" si="6"/>
        <v>2</v>
      </c>
      <c r="J85" s="350">
        <v>2</v>
      </c>
      <c r="K85" s="343">
        <f t="shared" si="5"/>
        <v>0</v>
      </c>
      <c r="L85" s="149"/>
      <c r="M85" s="149"/>
      <c r="N85" s="149"/>
      <c r="O85" s="149"/>
      <c r="P85" s="155"/>
      <c r="Q85" s="149"/>
      <c r="R85" s="149"/>
      <c r="S85" s="149"/>
      <c r="T85" s="345"/>
      <c r="U85" s="155"/>
      <c r="V85" s="346"/>
    </row>
    <row r="86" spans="1:22" x14ac:dyDescent="0.25">
      <c r="A86" s="249" t="s">
        <v>595</v>
      </c>
      <c r="B86" s="349" t="s">
        <v>247</v>
      </c>
      <c r="C86" s="154" t="s">
        <v>512</v>
      </c>
      <c r="D86" s="154"/>
      <c r="E86" s="154" t="s">
        <v>504</v>
      </c>
      <c r="F86" s="154"/>
      <c r="G86" s="340"/>
      <c r="H86" s="257"/>
      <c r="I86" s="341">
        <f t="shared" si="6"/>
        <v>2</v>
      </c>
      <c r="J86" s="350">
        <v>1</v>
      </c>
      <c r="K86" s="343">
        <f t="shared" si="5"/>
        <v>1</v>
      </c>
      <c r="L86" s="149"/>
      <c r="M86" s="149">
        <v>1</v>
      </c>
      <c r="N86" s="149"/>
      <c r="O86" s="149"/>
      <c r="P86" s="155"/>
      <c r="Q86" s="149"/>
      <c r="R86" s="149"/>
      <c r="S86" s="149"/>
      <c r="T86" s="345"/>
      <c r="U86" s="149"/>
      <c r="V86" s="346"/>
    </row>
    <row r="87" spans="1:22" x14ac:dyDescent="0.25">
      <c r="A87" s="249" t="s">
        <v>596</v>
      </c>
      <c r="B87" s="349" t="s">
        <v>243</v>
      </c>
      <c r="C87" s="274" t="s">
        <v>512</v>
      </c>
      <c r="D87" s="274"/>
      <c r="E87" s="274"/>
      <c r="F87" s="274"/>
      <c r="G87" s="340" t="s">
        <v>504</v>
      </c>
      <c r="H87" s="257">
        <v>2</v>
      </c>
      <c r="I87" s="341">
        <f t="shared" si="6"/>
        <v>9</v>
      </c>
      <c r="J87" s="350">
        <v>9</v>
      </c>
      <c r="K87" s="343">
        <f t="shared" si="5"/>
        <v>0</v>
      </c>
      <c r="L87" s="149"/>
      <c r="M87" s="149"/>
      <c r="N87" s="149"/>
      <c r="O87" s="149"/>
      <c r="P87" s="155"/>
      <c r="Q87" s="149"/>
      <c r="R87" s="149"/>
      <c r="S87" s="149"/>
      <c r="T87" s="345"/>
      <c r="U87" s="149"/>
      <c r="V87" s="346"/>
    </row>
    <row r="88" spans="1:22" x14ac:dyDescent="0.25">
      <c r="A88" s="249" t="s">
        <v>597</v>
      </c>
      <c r="B88" s="349" t="s">
        <v>520</v>
      </c>
      <c r="C88" s="154" t="s">
        <v>512</v>
      </c>
      <c r="D88" s="154"/>
      <c r="E88" s="154"/>
      <c r="F88" s="154"/>
      <c r="G88" s="340"/>
      <c r="H88" s="257"/>
      <c r="I88" s="341">
        <f t="shared" si="6"/>
        <v>5</v>
      </c>
      <c r="J88" s="350">
        <v>2</v>
      </c>
      <c r="K88" s="343">
        <f t="shared" si="5"/>
        <v>3</v>
      </c>
      <c r="L88" s="149">
        <v>1</v>
      </c>
      <c r="M88" s="149">
        <v>1</v>
      </c>
      <c r="N88" s="149"/>
      <c r="O88" s="149"/>
      <c r="P88" s="155"/>
      <c r="Q88" s="149"/>
      <c r="R88" s="149">
        <v>1</v>
      </c>
      <c r="S88" s="149"/>
      <c r="T88" s="345"/>
      <c r="U88" s="149"/>
      <c r="V88" s="346"/>
    </row>
    <row r="89" spans="1:22" x14ac:dyDescent="0.25">
      <c r="A89" s="249" t="s">
        <v>598</v>
      </c>
      <c r="B89" s="349" t="s">
        <v>243</v>
      </c>
      <c r="C89" s="274" t="s">
        <v>512</v>
      </c>
      <c r="D89" s="274" t="s">
        <v>506</v>
      </c>
      <c r="E89" s="274" t="s">
        <v>504</v>
      </c>
      <c r="F89" s="274"/>
      <c r="G89" s="340"/>
      <c r="H89" s="257"/>
      <c r="I89" s="341">
        <f t="shared" si="6"/>
        <v>4</v>
      </c>
      <c r="J89" s="350">
        <v>3</v>
      </c>
      <c r="K89" s="343">
        <f t="shared" si="5"/>
        <v>1</v>
      </c>
      <c r="L89" s="149"/>
      <c r="M89" s="149"/>
      <c r="N89" s="149"/>
      <c r="O89" s="149"/>
      <c r="P89" s="155"/>
      <c r="Q89" s="149"/>
      <c r="R89" s="149">
        <v>1</v>
      </c>
      <c r="S89" s="149"/>
      <c r="T89" s="345"/>
      <c r="U89" s="149"/>
      <c r="V89" s="346"/>
    </row>
    <row r="90" spans="1:22" x14ac:dyDescent="0.25">
      <c r="A90" s="249" t="s">
        <v>599</v>
      </c>
      <c r="B90" s="349" t="s">
        <v>368</v>
      </c>
      <c r="C90" s="274" t="s">
        <v>512</v>
      </c>
      <c r="D90" s="274"/>
      <c r="E90" s="274"/>
      <c r="F90" s="274"/>
      <c r="G90" s="340" t="s">
        <v>504</v>
      </c>
      <c r="H90" s="257">
        <v>1</v>
      </c>
      <c r="I90" s="341">
        <f t="shared" si="6"/>
        <v>3</v>
      </c>
      <c r="J90" s="350">
        <v>3</v>
      </c>
      <c r="K90" s="343">
        <f t="shared" si="5"/>
        <v>0</v>
      </c>
      <c r="L90" s="149"/>
      <c r="M90" s="149"/>
      <c r="N90" s="149"/>
      <c r="O90" s="149"/>
      <c r="P90" s="155"/>
      <c r="Q90" s="149"/>
      <c r="R90" s="149"/>
      <c r="S90" s="149"/>
      <c r="T90" s="345"/>
      <c r="U90" s="149"/>
      <c r="V90" s="346"/>
    </row>
    <row r="91" spans="1:22" x14ac:dyDescent="0.25">
      <c r="A91" s="249" t="s">
        <v>600</v>
      </c>
      <c r="B91" s="349" t="s">
        <v>368</v>
      </c>
      <c r="C91" s="274"/>
      <c r="D91" s="274" t="s">
        <v>506</v>
      </c>
      <c r="E91" s="274"/>
      <c r="F91" s="274"/>
      <c r="G91" s="340"/>
      <c r="H91" s="257"/>
      <c r="I91" s="341">
        <f t="shared" si="6"/>
        <v>1</v>
      </c>
      <c r="J91" s="350">
        <v>1</v>
      </c>
      <c r="K91" s="343">
        <f t="shared" si="5"/>
        <v>0</v>
      </c>
      <c r="L91" s="149"/>
      <c r="M91" s="149"/>
      <c r="N91" s="149"/>
      <c r="O91" s="149"/>
      <c r="P91" s="155"/>
      <c r="Q91" s="149"/>
      <c r="R91" s="149"/>
      <c r="S91" s="149"/>
      <c r="T91" s="345"/>
      <c r="U91" s="149"/>
      <c r="V91" s="346"/>
    </row>
    <row r="92" spans="1:22" x14ac:dyDescent="0.25">
      <c r="A92" s="249" t="s">
        <v>601</v>
      </c>
      <c r="B92" s="349" t="s">
        <v>437</v>
      </c>
      <c r="C92" s="274"/>
      <c r="D92" s="274"/>
      <c r="E92" s="274" t="s">
        <v>504</v>
      </c>
      <c r="F92" s="274"/>
      <c r="G92" s="340"/>
      <c r="H92" s="257"/>
      <c r="I92" s="341">
        <f t="shared" si="6"/>
        <v>1</v>
      </c>
      <c r="J92" s="350">
        <v>1</v>
      </c>
      <c r="K92" s="343">
        <f t="shared" si="5"/>
        <v>0</v>
      </c>
      <c r="L92" s="149"/>
      <c r="M92" s="149"/>
      <c r="N92" s="149"/>
      <c r="O92" s="149"/>
      <c r="P92" s="155"/>
      <c r="Q92" s="149"/>
      <c r="R92" s="149"/>
      <c r="S92" s="149"/>
      <c r="T92" s="345"/>
      <c r="U92" s="149"/>
      <c r="V92" s="346"/>
    </row>
    <row r="93" spans="1:22" x14ac:dyDescent="0.25">
      <c r="A93" s="249" t="s">
        <v>602</v>
      </c>
      <c r="B93" s="349" t="s">
        <v>254</v>
      </c>
      <c r="C93" s="274" t="s">
        <v>512</v>
      </c>
      <c r="D93" s="274" t="s">
        <v>506</v>
      </c>
      <c r="E93" s="274"/>
      <c r="F93" s="274"/>
      <c r="G93" s="340"/>
      <c r="H93" s="257"/>
      <c r="I93" s="341">
        <f t="shared" si="6"/>
        <v>6</v>
      </c>
      <c r="J93" s="350">
        <v>5</v>
      </c>
      <c r="K93" s="343">
        <f t="shared" si="5"/>
        <v>1</v>
      </c>
      <c r="L93" s="149">
        <v>1</v>
      </c>
      <c r="M93" s="149"/>
      <c r="N93" s="149"/>
      <c r="O93" s="149"/>
      <c r="P93" s="155"/>
      <c r="Q93" s="149"/>
      <c r="R93" s="149"/>
      <c r="S93" s="149"/>
      <c r="T93" s="345"/>
      <c r="U93" s="149"/>
      <c r="V93" s="346"/>
    </row>
    <row r="94" spans="1:22" x14ac:dyDescent="0.25">
      <c r="A94" s="249" t="s">
        <v>603</v>
      </c>
      <c r="B94" s="349" t="s">
        <v>525</v>
      </c>
      <c r="C94" s="154" t="s">
        <v>512</v>
      </c>
      <c r="D94" s="154"/>
      <c r="E94" s="154" t="s">
        <v>504</v>
      </c>
      <c r="F94" s="154"/>
      <c r="G94" s="340"/>
      <c r="H94" s="257"/>
      <c r="I94" s="341">
        <f t="shared" si="6"/>
        <v>2</v>
      </c>
      <c r="J94" s="350">
        <v>2</v>
      </c>
      <c r="K94" s="343">
        <f t="shared" si="5"/>
        <v>0</v>
      </c>
      <c r="L94" s="149"/>
      <c r="M94" s="149"/>
      <c r="N94" s="149"/>
      <c r="O94" s="149"/>
      <c r="P94" s="155"/>
      <c r="Q94" s="149"/>
      <c r="R94" s="149"/>
      <c r="S94" s="149"/>
      <c r="T94" s="345"/>
      <c r="U94" s="149"/>
      <c r="V94" s="346"/>
    </row>
    <row r="95" spans="1:22" x14ac:dyDescent="0.25">
      <c r="A95" s="249" t="s">
        <v>604</v>
      </c>
      <c r="B95" s="349" t="s">
        <v>368</v>
      </c>
      <c r="C95" s="274"/>
      <c r="D95" s="274"/>
      <c r="E95" s="274" t="s">
        <v>504</v>
      </c>
      <c r="F95" s="274"/>
      <c r="G95" s="340"/>
      <c r="H95" s="257"/>
      <c r="I95" s="341">
        <f t="shared" si="6"/>
        <v>21</v>
      </c>
      <c r="J95" s="350">
        <v>21</v>
      </c>
      <c r="K95" s="343">
        <f t="shared" si="5"/>
        <v>0</v>
      </c>
      <c r="L95" s="149"/>
      <c r="M95" s="149"/>
      <c r="N95" s="149"/>
      <c r="O95" s="149"/>
      <c r="P95" s="155"/>
      <c r="Q95" s="149"/>
      <c r="R95" s="149"/>
      <c r="S95" s="149"/>
      <c r="T95" s="345"/>
      <c r="U95" s="149"/>
      <c r="V95" s="346"/>
    </row>
    <row r="96" spans="1:22" x14ac:dyDescent="0.25">
      <c r="A96" s="249" t="s">
        <v>605</v>
      </c>
      <c r="B96" s="349" t="s">
        <v>454</v>
      </c>
      <c r="C96" s="274"/>
      <c r="D96" s="274"/>
      <c r="E96" s="274" t="s">
        <v>504</v>
      </c>
      <c r="F96" s="274"/>
      <c r="G96" s="340"/>
      <c r="H96" s="257"/>
      <c r="I96" s="341">
        <f t="shared" si="6"/>
        <v>7</v>
      </c>
      <c r="J96" s="350">
        <v>6</v>
      </c>
      <c r="K96" s="343">
        <f t="shared" si="5"/>
        <v>1</v>
      </c>
      <c r="L96" s="149">
        <v>1</v>
      </c>
      <c r="M96" s="149"/>
      <c r="N96" s="149"/>
      <c r="O96" s="149"/>
      <c r="P96" s="155"/>
      <c r="Q96" s="149"/>
      <c r="R96" s="149"/>
      <c r="S96" s="149"/>
      <c r="T96" s="345"/>
      <c r="U96" s="149"/>
      <c r="V96" s="346"/>
    </row>
    <row r="97" spans="1:22" x14ac:dyDescent="0.25">
      <c r="A97" s="249" t="s">
        <v>606</v>
      </c>
      <c r="B97" s="349" t="s">
        <v>368</v>
      </c>
      <c r="C97" s="274" t="s">
        <v>512</v>
      </c>
      <c r="D97" s="274"/>
      <c r="E97" s="274"/>
      <c r="F97" s="274"/>
      <c r="G97" s="340"/>
      <c r="H97" s="257"/>
      <c r="I97" s="341">
        <f t="shared" si="6"/>
        <v>2</v>
      </c>
      <c r="J97" s="350">
        <v>2</v>
      </c>
      <c r="K97" s="343">
        <f t="shared" si="5"/>
        <v>0</v>
      </c>
      <c r="L97" s="149"/>
      <c r="M97" s="149"/>
      <c r="N97" s="149"/>
      <c r="O97" s="149"/>
      <c r="P97" s="155"/>
      <c r="Q97" s="149"/>
      <c r="R97" s="149"/>
      <c r="S97" s="149"/>
      <c r="T97" s="345"/>
      <c r="U97" s="149"/>
      <c r="V97" s="346"/>
    </row>
    <row r="98" spans="1:22" x14ac:dyDescent="0.25">
      <c r="A98" s="174" t="s">
        <v>607</v>
      </c>
      <c r="B98" s="174" t="s">
        <v>437</v>
      </c>
      <c r="C98" s="149"/>
      <c r="D98" s="149"/>
      <c r="E98" s="149" t="s">
        <v>504</v>
      </c>
      <c r="F98" s="149"/>
      <c r="G98" s="340" t="s">
        <v>504</v>
      </c>
      <c r="H98" s="257">
        <v>1</v>
      </c>
      <c r="I98" s="341">
        <f t="shared" si="6"/>
        <v>3</v>
      </c>
      <c r="J98" s="347">
        <v>3</v>
      </c>
      <c r="K98" s="343">
        <f t="shared" ref="K98:K129" si="7">SUM(L98:U98)</f>
        <v>0</v>
      </c>
      <c r="L98" s="149"/>
      <c r="M98" s="149"/>
      <c r="N98" s="149"/>
      <c r="O98" s="149"/>
      <c r="P98" s="155"/>
      <c r="Q98" s="149"/>
      <c r="R98" s="149"/>
      <c r="S98" s="149"/>
      <c r="T98" s="345"/>
      <c r="U98" s="149"/>
      <c r="V98" s="346"/>
    </row>
    <row r="99" spans="1:22" x14ac:dyDescent="0.25">
      <c r="A99" s="174" t="s">
        <v>608</v>
      </c>
      <c r="B99" s="174" t="s">
        <v>368</v>
      </c>
      <c r="C99" s="149"/>
      <c r="D99" s="149"/>
      <c r="E99" s="149" t="s">
        <v>504</v>
      </c>
      <c r="F99" s="149"/>
      <c r="G99" s="340"/>
      <c r="H99" s="257"/>
      <c r="I99" s="341">
        <f t="shared" si="6"/>
        <v>2</v>
      </c>
      <c r="J99" s="347">
        <v>2</v>
      </c>
      <c r="K99" s="343">
        <f t="shared" si="7"/>
        <v>0</v>
      </c>
      <c r="L99" s="149"/>
      <c r="M99" s="149"/>
      <c r="N99" s="149"/>
      <c r="O99" s="149"/>
      <c r="P99" s="155"/>
      <c r="Q99" s="149"/>
      <c r="R99" s="149"/>
      <c r="S99" s="149"/>
      <c r="T99" s="345"/>
      <c r="U99" s="149"/>
      <c r="V99" s="346"/>
    </row>
    <row r="100" spans="1:22" x14ac:dyDescent="0.25">
      <c r="A100" s="174" t="s">
        <v>687</v>
      </c>
      <c r="B100" s="174" t="s">
        <v>275</v>
      </c>
      <c r="C100" s="149" t="s">
        <v>512</v>
      </c>
      <c r="D100" s="149"/>
      <c r="E100" s="149"/>
      <c r="F100" s="149"/>
      <c r="G100" s="340" t="s">
        <v>510</v>
      </c>
      <c r="H100" s="257"/>
      <c r="I100" s="341">
        <f t="shared" si="6"/>
        <v>1</v>
      </c>
      <c r="J100" s="347">
        <v>0</v>
      </c>
      <c r="K100" s="343">
        <f t="shared" si="7"/>
        <v>1</v>
      </c>
      <c r="L100" s="149"/>
      <c r="M100" s="149"/>
      <c r="N100" s="149"/>
      <c r="O100" s="149"/>
      <c r="P100" s="155"/>
      <c r="Q100" s="149"/>
      <c r="R100" s="149">
        <v>1</v>
      </c>
      <c r="S100" s="149"/>
      <c r="T100" s="345"/>
      <c r="U100" s="149"/>
      <c r="V100" s="346"/>
    </row>
    <row r="101" spans="1:22" x14ac:dyDescent="0.25">
      <c r="A101" s="174" t="s">
        <v>609</v>
      </c>
      <c r="B101" s="174" t="s">
        <v>374</v>
      </c>
      <c r="C101" s="153"/>
      <c r="D101" s="153" t="s">
        <v>506</v>
      </c>
      <c r="E101" s="153"/>
      <c r="F101" s="153"/>
      <c r="G101" s="340"/>
      <c r="H101" s="257"/>
      <c r="I101" s="341">
        <f t="shared" si="6"/>
        <v>22</v>
      </c>
      <c r="J101" s="347">
        <v>22</v>
      </c>
      <c r="K101" s="343">
        <f t="shared" si="7"/>
        <v>0</v>
      </c>
      <c r="L101" s="149"/>
      <c r="M101" s="149"/>
      <c r="N101" s="149"/>
      <c r="O101" s="149"/>
      <c r="P101" s="155"/>
      <c r="Q101" s="149"/>
      <c r="R101" s="149"/>
      <c r="S101" s="149"/>
      <c r="T101" s="345"/>
      <c r="U101" s="149"/>
      <c r="V101" s="346"/>
    </row>
    <row r="102" spans="1:22" x14ac:dyDescent="0.25">
      <c r="A102" s="174" t="s">
        <v>610</v>
      </c>
      <c r="B102" s="174" t="s">
        <v>254</v>
      </c>
      <c r="C102" s="153" t="s">
        <v>512</v>
      </c>
      <c r="D102" s="153"/>
      <c r="E102" s="153"/>
      <c r="F102" s="153" t="s">
        <v>548</v>
      </c>
      <c r="G102" s="340"/>
      <c r="H102" s="257"/>
      <c r="I102" s="341">
        <f t="shared" si="6"/>
        <v>4</v>
      </c>
      <c r="J102" s="347">
        <v>3</v>
      </c>
      <c r="K102" s="343">
        <f t="shared" si="7"/>
        <v>1</v>
      </c>
      <c r="L102" s="149"/>
      <c r="M102" s="149"/>
      <c r="N102" s="149"/>
      <c r="O102" s="149"/>
      <c r="P102" s="155"/>
      <c r="Q102" s="149"/>
      <c r="R102" s="149">
        <v>1</v>
      </c>
      <c r="S102" s="149"/>
      <c r="T102" s="345"/>
      <c r="U102" s="149"/>
      <c r="V102" s="346"/>
    </row>
    <row r="103" spans="1:22" x14ac:dyDescent="0.25">
      <c r="A103" s="174" t="s">
        <v>611</v>
      </c>
      <c r="B103" s="174" t="s">
        <v>340</v>
      </c>
      <c r="C103" s="153"/>
      <c r="D103" s="153"/>
      <c r="E103" s="153" t="s">
        <v>504</v>
      </c>
      <c r="F103" s="153"/>
      <c r="G103" s="340"/>
      <c r="H103" s="257"/>
      <c r="I103" s="341">
        <f t="shared" si="6"/>
        <v>2</v>
      </c>
      <c r="J103" s="347">
        <v>2</v>
      </c>
      <c r="K103" s="343">
        <f t="shared" si="7"/>
        <v>0</v>
      </c>
      <c r="L103" s="149"/>
      <c r="M103" s="149"/>
      <c r="N103" s="149"/>
      <c r="O103" s="149"/>
      <c r="P103" s="155"/>
      <c r="Q103" s="149"/>
      <c r="R103" s="149"/>
      <c r="S103" s="149"/>
      <c r="T103" s="345"/>
      <c r="U103" s="149"/>
      <c r="V103" s="346"/>
    </row>
    <row r="104" spans="1:22" x14ac:dyDescent="0.25">
      <c r="A104" s="174" t="s">
        <v>612</v>
      </c>
      <c r="B104" s="174" t="s">
        <v>374</v>
      </c>
      <c r="C104" s="149" t="s">
        <v>512</v>
      </c>
      <c r="D104" s="149"/>
      <c r="E104" s="149"/>
      <c r="F104" s="149"/>
      <c r="G104" s="340"/>
      <c r="H104" s="257"/>
      <c r="I104" s="341">
        <f t="shared" si="6"/>
        <v>2</v>
      </c>
      <c r="J104" s="347">
        <v>2</v>
      </c>
      <c r="K104" s="343">
        <f t="shared" si="7"/>
        <v>0</v>
      </c>
      <c r="L104" s="149"/>
      <c r="M104" s="149"/>
      <c r="N104" s="149"/>
      <c r="O104" s="149"/>
      <c r="P104" s="155"/>
      <c r="Q104" s="149"/>
      <c r="R104" s="149"/>
      <c r="S104" s="149"/>
      <c r="T104" s="345"/>
      <c r="U104" s="149"/>
      <c r="V104" s="346"/>
    </row>
    <row r="105" spans="1:22" x14ac:dyDescent="0.25">
      <c r="A105" s="174" t="s">
        <v>613</v>
      </c>
      <c r="B105" s="174" t="s">
        <v>368</v>
      </c>
      <c r="C105" s="153"/>
      <c r="D105" s="153"/>
      <c r="E105" s="153" t="s">
        <v>504</v>
      </c>
      <c r="F105" s="153"/>
      <c r="G105" s="348"/>
      <c r="H105" s="153"/>
      <c r="I105" s="341">
        <f t="shared" si="6"/>
        <v>2</v>
      </c>
      <c r="J105" s="347">
        <v>2</v>
      </c>
      <c r="K105" s="343">
        <f t="shared" si="7"/>
        <v>0</v>
      </c>
      <c r="L105" s="149"/>
      <c r="M105" s="149"/>
      <c r="N105" s="149"/>
      <c r="O105" s="149"/>
      <c r="P105" s="155"/>
      <c r="Q105" s="149"/>
      <c r="R105" s="149"/>
      <c r="S105" s="149"/>
      <c r="T105" s="345"/>
      <c r="U105" s="155"/>
      <c r="V105" s="346"/>
    </row>
    <row r="106" spans="1:22" x14ac:dyDescent="0.25">
      <c r="A106" s="174" t="s">
        <v>614</v>
      </c>
      <c r="B106" s="174" t="s">
        <v>454</v>
      </c>
      <c r="C106" s="149"/>
      <c r="D106" s="149"/>
      <c r="E106" s="149" t="s">
        <v>504</v>
      </c>
      <c r="F106" s="149"/>
      <c r="G106" s="340"/>
      <c r="H106" s="257"/>
      <c r="I106" s="341">
        <f t="shared" si="6"/>
        <v>1</v>
      </c>
      <c r="J106" s="347">
        <v>1</v>
      </c>
      <c r="K106" s="343">
        <f t="shared" si="7"/>
        <v>0</v>
      </c>
      <c r="L106" s="149"/>
      <c r="M106" s="149"/>
      <c r="N106" s="149"/>
      <c r="O106" s="149"/>
      <c r="P106" s="155"/>
      <c r="Q106" s="149"/>
      <c r="R106" s="149"/>
      <c r="S106" s="149"/>
      <c r="T106" s="345"/>
      <c r="U106" s="149"/>
      <c r="V106" s="346"/>
    </row>
    <row r="107" spans="1:22" x14ac:dyDescent="0.25">
      <c r="A107" s="174" t="s">
        <v>615</v>
      </c>
      <c r="B107" s="174" t="s">
        <v>254</v>
      </c>
      <c r="C107" s="153" t="s">
        <v>512</v>
      </c>
      <c r="D107" s="153"/>
      <c r="E107" s="153"/>
      <c r="F107" s="153"/>
      <c r="G107" s="340" t="s">
        <v>504</v>
      </c>
      <c r="H107" s="257">
        <v>1</v>
      </c>
      <c r="I107" s="341">
        <f t="shared" si="6"/>
        <v>4</v>
      </c>
      <c r="J107" s="347">
        <v>4</v>
      </c>
      <c r="K107" s="343">
        <f t="shared" si="7"/>
        <v>0</v>
      </c>
      <c r="L107" s="149"/>
      <c r="M107" s="149"/>
      <c r="N107" s="149"/>
      <c r="O107" s="149"/>
      <c r="P107" s="155"/>
      <c r="Q107" s="149"/>
      <c r="R107" s="149"/>
      <c r="S107" s="149"/>
      <c r="T107" s="345"/>
      <c r="U107" s="149"/>
      <c r="V107" s="346"/>
    </row>
    <row r="108" spans="1:22" x14ac:dyDescent="0.25">
      <c r="A108" s="174" t="s">
        <v>616</v>
      </c>
      <c r="B108" s="174" t="s">
        <v>437</v>
      </c>
      <c r="C108" s="153"/>
      <c r="D108" s="153"/>
      <c r="E108" s="153" t="s">
        <v>504</v>
      </c>
      <c r="F108" s="153"/>
      <c r="G108" s="340"/>
      <c r="H108" s="257"/>
      <c r="I108" s="341">
        <f t="shared" si="6"/>
        <v>1</v>
      </c>
      <c r="J108" s="347">
        <v>1</v>
      </c>
      <c r="K108" s="343">
        <f t="shared" si="7"/>
        <v>0</v>
      </c>
      <c r="L108" s="149"/>
      <c r="M108" s="149"/>
      <c r="N108" s="149"/>
      <c r="O108" s="149"/>
      <c r="P108" s="155"/>
      <c r="Q108" s="149"/>
      <c r="R108" s="149"/>
      <c r="S108" s="149"/>
      <c r="T108" s="345"/>
      <c r="U108" s="149"/>
      <c r="V108" s="346"/>
    </row>
    <row r="109" spans="1:22" x14ac:dyDescent="0.25">
      <c r="A109" s="174" t="s">
        <v>617</v>
      </c>
      <c r="B109" s="174" t="s">
        <v>340</v>
      </c>
      <c r="C109" s="149"/>
      <c r="D109" s="149"/>
      <c r="E109" s="149" t="s">
        <v>504</v>
      </c>
      <c r="F109" s="149"/>
      <c r="G109" s="340" t="s">
        <v>504</v>
      </c>
      <c r="H109" s="257">
        <v>1</v>
      </c>
      <c r="I109" s="341">
        <f t="shared" si="6"/>
        <v>13</v>
      </c>
      <c r="J109" s="347">
        <v>13</v>
      </c>
      <c r="K109" s="343">
        <f t="shared" si="7"/>
        <v>0</v>
      </c>
      <c r="L109" s="149"/>
      <c r="M109" s="149"/>
      <c r="N109" s="149"/>
      <c r="O109" s="149"/>
      <c r="P109" s="155"/>
      <c r="Q109" s="149"/>
      <c r="R109" s="149"/>
      <c r="S109" s="149"/>
      <c r="T109" s="345"/>
      <c r="U109" s="149"/>
      <c r="V109" s="346"/>
    </row>
    <row r="110" spans="1:22" x14ac:dyDescent="0.25">
      <c r="A110" s="249" t="s">
        <v>618</v>
      </c>
      <c r="B110" s="349" t="s">
        <v>368</v>
      </c>
      <c r="C110" s="149"/>
      <c r="D110" s="149" t="s">
        <v>506</v>
      </c>
      <c r="E110" s="149"/>
      <c r="F110" s="149"/>
      <c r="G110" s="340"/>
      <c r="H110" s="257"/>
      <c r="I110" s="341">
        <f t="shared" si="6"/>
        <v>1</v>
      </c>
      <c r="J110" s="347">
        <v>1</v>
      </c>
      <c r="K110" s="343">
        <f t="shared" si="7"/>
        <v>0</v>
      </c>
      <c r="L110" s="149"/>
      <c r="M110" s="149"/>
      <c r="N110" s="149"/>
      <c r="O110" s="149"/>
      <c r="P110" s="155"/>
      <c r="Q110" s="149"/>
      <c r="R110" s="149"/>
      <c r="S110" s="149"/>
      <c r="T110" s="345"/>
      <c r="U110" s="149"/>
      <c r="V110" s="346"/>
    </row>
    <row r="111" spans="1:22" x14ac:dyDescent="0.25">
      <c r="A111" s="174" t="s">
        <v>619</v>
      </c>
      <c r="B111" s="174" t="s">
        <v>374</v>
      </c>
      <c r="C111" s="149"/>
      <c r="D111" s="149" t="s">
        <v>506</v>
      </c>
      <c r="E111" s="149"/>
      <c r="F111" s="149"/>
      <c r="G111" s="340"/>
      <c r="H111" s="257"/>
      <c r="I111" s="341">
        <f t="shared" si="6"/>
        <v>1</v>
      </c>
      <c r="J111" s="347">
        <v>1</v>
      </c>
      <c r="K111" s="343">
        <f t="shared" si="7"/>
        <v>0</v>
      </c>
      <c r="L111" s="149"/>
      <c r="M111" s="149"/>
      <c r="N111" s="149"/>
      <c r="O111" s="149"/>
      <c r="P111" s="155"/>
      <c r="Q111" s="149"/>
      <c r="R111" s="149"/>
      <c r="S111" s="149"/>
      <c r="T111" s="345"/>
      <c r="U111" s="149"/>
      <c r="V111" s="346"/>
    </row>
    <row r="112" spans="1:22" x14ac:dyDescent="0.25">
      <c r="A112" s="174" t="s">
        <v>620</v>
      </c>
      <c r="B112" s="174" t="s">
        <v>340</v>
      </c>
      <c r="C112" s="153"/>
      <c r="D112" s="153"/>
      <c r="E112" s="153" t="s">
        <v>504</v>
      </c>
      <c r="F112" s="153"/>
      <c r="G112" s="340"/>
      <c r="H112" s="257"/>
      <c r="I112" s="341">
        <f t="shared" ref="I112:I143" si="8">J112+K112</f>
        <v>2</v>
      </c>
      <c r="J112" s="347">
        <v>2</v>
      </c>
      <c r="K112" s="343">
        <f t="shared" si="7"/>
        <v>0</v>
      </c>
      <c r="L112" s="149"/>
      <c r="M112" s="149"/>
      <c r="N112" s="149"/>
      <c r="O112" s="149"/>
      <c r="P112" s="155"/>
      <c r="Q112" s="149"/>
      <c r="R112" s="149"/>
      <c r="S112" s="149"/>
      <c r="T112" s="345"/>
      <c r="U112" s="149"/>
      <c r="V112" s="346"/>
    </row>
    <row r="113" spans="1:22" x14ac:dyDescent="0.25">
      <c r="A113" s="174" t="s">
        <v>621</v>
      </c>
      <c r="B113" s="174" t="s">
        <v>374</v>
      </c>
      <c r="C113" s="153"/>
      <c r="D113" s="153" t="s">
        <v>506</v>
      </c>
      <c r="E113" s="153"/>
      <c r="F113" s="153"/>
      <c r="G113" s="340"/>
      <c r="H113" s="257"/>
      <c r="I113" s="341">
        <f t="shared" si="8"/>
        <v>1</v>
      </c>
      <c r="J113" s="347">
        <v>1</v>
      </c>
      <c r="K113" s="343">
        <f t="shared" si="7"/>
        <v>0</v>
      </c>
      <c r="L113" s="149"/>
      <c r="M113" s="149"/>
      <c r="N113" s="149"/>
      <c r="O113" s="149"/>
      <c r="P113" s="155"/>
      <c r="Q113" s="149"/>
      <c r="R113" s="149"/>
      <c r="S113" s="149"/>
      <c r="T113" s="345"/>
      <c r="U113" s="149"/>
      <c r="V113" s="346"/>
    </row>
    <row r="114" spans="1:22" x14ac:dyDescent="0.25">
      <c r="A114" s="174" t="s">
        <v>622</v>
      </c>
      <c r="B114" s="174" t="s">
        <v>384</v>
      </c>
      <c r="C114" s="153"/>
      <c r="D114" s="153" t="s">
        <v>506</v>
      </c>
      <c r="E114" s="153"/>
      <c r="F114" s="153"/>
      <c r="G114" s="340"/>
      <c r="H114" s="257"/>
      <c r="I114" s="341">
        <f t="shared" si="8"/>
        <v>6</v>
      </c>
      <c r="J114" s="347">
        <v>6</v>
      </c>
      <c r="K114" s="343">
        <f t="shared" si="7"/>
        <v>0</v>
      </c>
      <c r="L114" s="149"/>
      <c r="M114" s="149"/>
      <c r="N114" s="149"/>
      <c r="O114" s="149"/>
      <c r="P114" s="155"/>
      <c r="Q114" s="149"/>
      <c r="R114" s="149"/>
      <c r="S114" s="149"/>
      <c r="T114" s="345"/>
      <c r="U114" s="149"/>
      <c r="V114" s="346"/>
    </row>
    <row r="115" spans="1:22" x14ac:dyDescent="0.25">
      <c r="A115" s="174" t="s">
        <v>623</v>
      </c>
      <c r="B115" s="174" t="s">
        <v>454</v>
      </c>
      <c r="C115" s="153"/>
      <c r="D115" s="153"/>
      <c r="E115" s="153" t="s">
        <v>504</v>
      </c>
      <c r="F115" s="153"/>
      <c r="G115" s="340"/>
      <c r="H115" s="257"/>
      <c r="I115" s="341">
        <f t="shared" si="8"/>
        <v>1</v>
      </c>
      <c r="J115" s="347">
        <v>1</v>
      </c>
      <c r="K115" s="343">
        <f t="shared" si="7"/>
        <v>0</v>
      </c>
      <c r="L115" s="149"/>
      <c r="M115" s="149"/>
      <c r="N115" s="149"/>
      <c r="O115" s="149"/>
      <c r="P115" s="155"/>
      <c r="Q115" s="149"/>
      <c r="R115" s="149"/>
      <c r="S115" s="149"/>
      <c r="T115" s="345"/>
      <c r="U115" s="149"/>
      <c r="V115" s="346"/>
    </row>
    <row r="116" spans="1:22" x14ac:dyDescent="0.25">
      <c r="A116" s="174" t="s">
        <v>624</v>
      </c>
      <c r="B116" s="174" t="s">
        <v>454</v>
      </c>
      <c r="C116" s="153"/>
      <c r="D116" s="153"/>
      <c r="E116" s="153"/>
      <c r="F116" s="153"/>
      <c r="G116" s="340"/>
      <c r="H116" s="257" t="s">
        <v>510</v>
      </c>
      <c r="I116" s="341">
        <f t="shared" si="8"/>
        <v>5</v>
      </c>
      <c r="J116" s="347">
        <v>2</v>
      </c>
      <c r="K116" s="343">
        <f t="shared" si="7"/>
        <v>3</v>
      </c>
      <c r="L116" s="149">
        <v>1</v>
      </c>
      <c r="M116" s="149">
        <v>1</v>
      </c>
      <c r="N116" s="149"/>
      <c r="O116" s="149"/>
      <c r="P116" s="155"/>
      <c r="Q116" s="149"/>
      <c r="R116" s="149">
        <v>1</v>
      </c>
      <c r="S116" s="149"/>
      <c r="T116" s="345"/>
      <c r="U116" s="149"/>
      <c r="V116" s="346"/>
    </row>
    <row r="117" spans="1:22" x14ac:dyDescent="0.25">
      <c r="A117" s="174" t="s">
        <v>625</v>
      </c>
      <c r="B117" s="174" t="s">
        <v>626</v>
      </c>
      <c r="C117" s="149" t="s">
        <v>512</v>
      </c>
      <c r="D117" s="149"/>
      <c r="E117" s="149"/>
      <c r="F117" s="149" t="s">
        <v>550</v>
      </c>
      <c r="G117" s="340"/>
      <c r="H117" s="257"/>
      <c r="I117" s="341">
        <f t="shared" si="8"/>
        <v>1</v>
      </c>
      <c r="J117" s="347">
        <v>1</v>
      </c>
      <c r="K117" s="343">
        <f t="shared" si="7"/>
        <v>0</v>
      </c>
      <c r="L117" s="149"/>
      <c r="M117" s="149"/>
      <c r="N117" s="149"/>
      <c r="O117" s="149"/>
      <c r="P117" s="155"/>
      <c r="Q117" s="149"/>
      <c r="R117" s="149"/>
      <c r="S117" s="149"/>
      <c r="T117" s="345"/>
      <c r="U117" s="149"/>
      <c r="V117" s="346"/>
    </row>
    <row r="118" spans="1:22" x14ac:dyDescent="0.25">
      <c r="A118" s="174" t="s">
        <v>627</v>
      </c>
      <c r="B118" s="174" t="s">
        <v>522</v>
      </c>
      <c r="C118" s="149"/>
      <c r="D118" s="149" t="s">
        <v>506</v>
      </c>
      <c r="E118" s="149"/>
      <c r="F118" s="149"/>
      <c r="G118" s="340"/>
      <c r="H118" s="257"/>
      <c r="I118" s="341">
        <f t="shared" si="8"/>
        <v>11</v>
      </c>
      <c r="J118" s="347">
        <v>11</v>
      </c>
      <c r="K118" s="343">
        <f t="shared" si="7"/>
        <v>0</v>
      </c>
      <c r="L118" s="149"/>
      <c r="M118" s="149"/>
      <c r="N118" s="149"/>
      <c r="O118" s="149"/>
      <c r="P118" s="155"/>
      <c r="Q118" s="149"/>
      <c r="R118" s="149"/>
      <c r="S118" s="149"/>
      <c r="T118" s="345"/>
      <c r="U118" s="149"/>
      <c r="V118" s="346"/>
    </row>
    <row r="119" spans="1:22" x14ac:dyDescent="0.25">
      <c r="A119" s="174" t="s">
        <v>628</v>
      </c>
      <c r="B119" s="174" t="s">
        <v>247</v>
      </c>
      <c r="C119" s="153" t="s">
        <v>512</v>
      </c>
      <c r="D119" s="153"/>
      <c r="E119" s="153"/>
      <c r="F119" s="153"/>
      <c r="G119" s="340"/>
      <c r="H119" s="257"/>
      <c r="I119" s="341">
        <f t="shared" si="8"/>
        <v>2</v>
      </c>
      <c r="J119" s="347">
        <v>1</v>
      </c>
      <c r="K119" s="343">
        <f t="shared" si="7"/>
        <v>1</v>
      </c>
      <c r="L119" s="149"/>
      <c r="M119" s="149"/>
      <c r="N119" s="149"/>
      <c r="O119" s="149"/>
      <c r="P119" s="155"/>
      <c r="Q119" s="149"/>
      <c r="R119" s="149">
        <v>1</v>
      </c>
      <c r="S119" s="149"/>
      <c r="T119" s="345"/>
      <c r="U119" s="149"/>
      <c r="V119" s="346"/>
    </row>
    <row r="120" spans="1:22" x14ac:dyDescent="0.25">
      <c r="A120" s="174" t="s">
        <v>629</v>
      </c>
      <c r="B120" s="174" t="s">
        <v>520</v>
      </c>
      <c r="C120" s="153" t="s">
        <v>512</v>
      </c>
      <c r="D120" s="153"/>
      <c r="E120" s="153"/>
      <c r="F120" s="153"/>
      <c r="G120" s="340"/>
      <c r="H120" s="257"/>
      <c r="I120" s="341">
        <f t="shared" si="8"/>
        <v>5</v>
      </c>
      <c r="J120" s="347">
        <v>5</v>
      </c>
      <c r="K120" s="343">
        <f t="shared" si="7"/>
        <v>0</v>
      </c>
      <c r="L120" s="149"/>
      <c r="M120" s="149"/>
      <c r="N120" s="149"/>
      <c r="O120" s="149"/>
      <c r="P120" s="155"/>
      <c r="Q120" s="149"/>
      <c r="R120" s="149"/>
      <c r="S120" s="149"/>
      <c r="T120" s="345"/>
      <c r="U120" s="149"/>
      <c r="V120" s="346"/>
    </row>
    <row r="121" spans="1:22" x14ac:dyDescent="0.25">
      <c r="A121" s="174" t="s">
        <v>630</v>
      </c>
      <c r="B121" s="174" t="s">
        <v>522</v>
      </c>
      <c r="C121" s="153"/>
      <c r="D121" s="153" t="s">
        <v>506</v>
      </c>
      <c r="E121" s="153"/>
      <c r="F121" s="153"/>
      <c r="G121" s="340"/>
      <c r="H121" s="257" t="s">
        <v>510</v>
      </c>
      <c r="I121" s="341">
        <f t="shared" si="8"/>
        <v>1</v>
      </c>
      <c r="J121" s="347">
        <v>1</v>
      </c>
      <c r="K121" s="343">
        <f t="shared" si="7"/>
        <v>0</v>
      </c>
      <c r="L121" s="149"/>
      <c r="M121" s="149"/>
      <c r="N121" s="149"/>
      <c r="O121" s="149"/>
      <c r="P121" s="155"/>
      <c r="Q121" s="149"/>
      <c r="R121" s="149"/>
      <c r="S121" s="149"/>
      <c r="T121" s="345"/>
      <c r="U121" s="149"/>
      <c r="V121" s="346"/>
    </row>
    <row r="122" spans="1:22" x14ac:dyDescent="0.25">
      <c r="A122" s="174" t="s">
        <v>631</v>
      </c>
      <c r="B122" s="174" t="s">
        <v>437</v>
      </c>
      <c r="C122" s="153"/>
      <c r="D122" s="153"/>
      <c r="E122" s="153" t="s">
        <v>504</v>
      </c>
      <c r="F122" s="153"/>
      <c r="G122" s="340"/>
      <c r="H122" s="257"/>
      <c r="I122" s="341">
        <f t="shared" si="8"/>
        <v>10</v>
      </c>
      <c r="J122" s="347">
        <v>10</v>
      </c>
      <c r="K122" s="343">
        <f t="shared" si="7"/>
        <v>0</v>
      </c>
      <c r="L122" s="149"/>
      <c r="M122" s="149"/>
      <c r="N122" s="149"/>
      <c r="O122" s="149"/>
      <c r="P122" s="155"/>
      <c r="Q122" s="149"/>
      <c r="R122" s="149"/>
      <c r="S122" s="149"/>
      <c r="T122" s="345"/>
      <c r="U122" s="149"/>
      <c r="V122" s="346"/>
    </row>
    <row r="123" spans="1:22" x14ac:dyDescent="0.25">
      <c r="A123" s="174" t="s">
        <v>632</v>
      </c>
      <c r="B123" s="174" t="s">
        <v>384</v>
      </c>
      <c r="C123" s="153"/>
      <c r="D123" s="153" t="s">
        <v>506</v>
      </c>
      <c r="E123" s="153"/>
      <c r="F123" s="153"/>
      <c r="G123" s="340" t="s">
        <v>504</v>
      </c>
      <c r="H123" s="257">
        <v>1</v>
      </c>
      <c r="I123" s="341">
        <f t="shared" si="8"/>
        <v>16</v>
      </c>
      <c r="J123" s="347">
        <v>15</v>
      </c>
      <c r="K123" s="343">
        <f t="shared" si="7"/>
        <v>1</v>
      </c>
      <c r="L123" s="149">
        <v>1</v>
      </c>
      <c r="M123" s="149"/>
      <c r="N123" s="149"/>
      <c r="O123" s="149"/>
      <c r="P123" s="155"/>
      <c r="Q123" s="149"/>
      <c r="R123" s="149"/>
      <c r="S123" s="149"/>
      <c r="T123" s="345"/>
      <c r="U123" s="149"/>
      <c r="V123" s="346"/>
    </row>
    <row r="124" spans="1:22" x14ac:dyDescent="0.25">
      <c r="A124" s="174" t="s">
        <v>633</v>
      </c>
      <c r="B124" s="174" t="s">
        <v>525</v>
      </c>
      <c r="C124" s="153" t="s">
        <v>512</v>
      </c>
      <c r="D124" s="153"/>
      <c r="E124" s="153"/>
      <c r="F124" s="153"/>
      <c r="G124" s="340"/>
      <c r="H124" s="257"/>
      <c r="I124" s="341">
        <f t="shared" si="8"/>
        <v>1</v>
      </c>
      <c r="J124" s="347">
        <v>1</v>
      </c>
      <c r="K124" s="343">
        <f t="shared" si="7"/>
        <v>0</v>
      </c>
      <c r="L124" s="149"/>
      <c r="M124" s="149"/>
      <c r="N124" s="149"/>
      <c r="O124" s="149"/>
      <c r="P124" s="155"/>
      <c r="Q124" s="149"/>
      <c r="R124" s="149"/>
      <c r="S124" s="149"/>
      <c r="T124" s="345"/>
      <c r="U124" s="149"/>
      <c r="V124" s="346"/>
    </row>
    <row r="125" spans="1:22" x14ac:dyDescent="0.25">
      <c r="A125" s="174" t="s">
        <v>634</v>
      </c>
      <c r="B125" s="174" t="s">
        <v>520</v>
      </c>
      <c r="C125" s="153" t="s">
        <v>512</v>
      </c>
      <c r="D125" s="153"/>
      <c r="E125" s="153"/>
      <c r="F125" s="153" t="s">
        <v>541</v>
      </c>
      <c r="G125" s="340"/>
      <c r="H125" s="257"/>
      <c r="I125" s="341">
        <f t="shared" si="8"/>
        <v>3</v>
      </c>
      <c r="J125" s="347">
        <v>3</v>
      </c>
      <c r="K125" s="343">
        <f t="shared" si="7"/>
        <v>0</v>
      </c>
      <c r="L125" s="149"/>
      <c r="M125" s="149"/>
      <c r="N125" s="149"/>
      <c r="O125" s="149"/>
      <c r="P125" s="155"/>
      <c r="Q125" s="149"/>
      <c r="R125" s="149"/>
      <c r="S125" s="149"/>
      <c r="T125" s="345"/>
      <c r="U125" s="149"/>
      <c r="V125" s="346"/>
    </row>
    <row r="126" spans="1:22" x14ac:dyDescent="0.25">
      <c r="A126" s="174" t="s">
        <v>686</v>
      </c>
      <c r="B126" s="174" t="s">
        <v>382</v>
      </c>
      <c r="C126" s="153" t="s">
        <v>512</v>
      </c>
      <c r="D126" s="153"/>
      <c r="E126" s="153" t="s">
        <v>504</v>
      </c>
      <c r="F126" s="153"/>
      <c r="G126" s="340"/>
      <c r="H126" s="257"/>
      <c r="I126" s="341">
        <f t="shared" si="8"/>
        <v>1</v>
      </c>
      <c r="J126" s="347">
        <v>0</v>
      </c>
      <c r="K126" s="343">
        <f t="shared" si="7"/>
        <v>1</v>
      </c>
      <c r="L126" s="149"/>
      <c r="M126" s="149"/>
      <c r="N126" s="149"/>
      <c r="O126" s="149"/>
      <c r="P126" s="155"/>
      <c r="Q126" s="149"/>
      <c r="R126" s="149">
        <v>1</v>
      </c>
      <c r="S126" s="149"/>
      <c r="T126" s="345"/>
      <c r="U126" s="149"/>
      <c r="V126" s="346"/>
    </row>
    <row r="127" spans="1:22" x14ac:dyDescent="0.25">
      <c r="A127" s="174" t="s">
        <v>635</v>
      </c>
      <c r="B127" s="174" t="s">
        <v>371</v>
      </c>
      <c r="C127" s="153"/>
      <c r="D127" s="153" t="s">
        <v>506</v>
      </c>
      <c r="E127" s="153"/>
      <c r="F127" s="153"/>
      <c r="G127" s="340"/>
      <c r="H127" s="257"/>
      <c r="I127" s="341">
        <f t="shared" si="8"/>
        <v>1</v>
      </c>
      <c r="J127" s="347">
        <v>1</v>
      </c>
      <c r="K127" s="343">
        <f t="shared" si="7"/>
        <v>0</v>
      </c>
      <c r="L127" s="149"/>
      <c r="M127" s="149"/>
      <c r="N127" s="149"/>
      <c r="O127" s="149"/>
      <c r="P127" s="155"/>
      <c r="Q127" s="149"/>
      <c r="R127" s="149"/>
      <c r="S127" s="149"/>
      <c r="T127" s="345"/>
      <c r="U127" s="149"/>
      <c r="V127" s="346"/>
    </row>
    <row r="128" spans="1:22" x14ac:dyDescent="0.25">
      <c r="A128" s="174" t="s">
        <v>636</v>
      </c>
      <c r="B128" s="174" t="s">
        <v>374</v>
      </c>
      <c r="C128" s="153"/>
      <c r="D128" s="153" t="s">
        <v>506</v>
      </c>
      <c r="E128" s="153"/>
      <c r="F128" s="153"/>
      <c r="G128" s="340"/>
      <c r="H128" s="257"/>
      <c r="I128" s="341">
        <f t="shared" si="8"/>
        <v>4</v>
      </c>
      <c r="J128" s="347">
        <v>4</v>
      </c>
      <c r="K128" s="343">
        <f t="shared" si="7"/>
        <v>0</v>
      </c>
      <c r="L128" s="149"/>
      <c r="M128" s="149"/>
      <c r="N128" s="149"/>
      <c r="O128" s="149"/>
      <c r="P128" s="155"/>
      <c r="Q128" s="149"/>
      <c r="R128" s="149"/>
      <c r="S128" s="149"/>
      <c r="T128" s="345"/>
      <c r="U128" s="149"/>
      <c r="V128" s="346"/>
    </row>
    <row r="129" spans="1:22" x14ac:dyDescent="0.25">
      <c r="A129" s="174" t="s">
        <v>637</v>
      </c>
      <c r="B129" s="174" t="s">
        <v>368</v>
      </c>
      <c r="C129" s="153"/>
      <c r="D129" s="153"/>
      <c r="E129" s="153" t="s">
        <v>504</v>
      </c>
      <c r="F129" s="153"/>
      <c r="G129" s="340"/>
      <c r="H129" s="257"/>
      <c r="I129" s="341">
        <f t="shared" si="8"/>
        <v>1</v>
      </c>
      <c r="J129" s="347">
        <v>1</v>
      </c>
      <c r="K129" s="343">
        <f t="shared" si="7"/>
        <v>0</v>
      </c>
      <c r="L129" s="149"/>
      <c r="M129" s="149"/>
      <c r="N129" s="149"/>
      <c r="O129" s="149"/>
      <c r="P129" s="155"/>
      <c r="Q129" s="149"/>
      <c r="R129" s="149"/>
      <c r="S129" s="149"/>
      <c r="T129" s="345"/>
      <c r="U129" s="149"/>
      <c r="V129" s="346"/>
    </row>
    <row r="130" spans="1:22" x14ac:dyDescent="0.25">
      <c r="A130" s="174" t="s">
        <v>638</v>
      </c>
      <c r="B130" s="174" t="s">
        <v>520</v>
      </c>
      <c r="C130" s="153" t="s">
        <v>512</v>
      </c>
      <c r="D130" s="153"/>
      <c r="E130" s="153"/>
      <c r="F130" s="153"/>
      <c r="G130" s="340"/>
      <c r="H130" s="257"/>
      <c r="I130" s="341">
        <f t="shared" si="8"/>
        <v>1</v>
      </c>
      <c r="J130" s="347">
        <v>1</v>
      </c>
      <c r="K130" s="343">
        <f t="shared" ref="K130:K157" si="9">SUM(L130:U130)</f>
        <v>0</v>
      </c>
      <c r="L130" s="149"/>
      <c r="M130" s="149"/>
      <c r="N130" s="149"/>
      <c r="O130" s="149"/>
      <c r="P130" s="155"/>
      <c r="Q130" s="149"/>
      <c r="R130" s="149"/>
      <c r="S130" s="149"/>
      <c r="T130" s="345"/>
      <c r="U130" s="149"/>
      <c r="V130" s="346"/>
    </row>
    <row r="131" spans="1:22" x14ac:dyDescent="0.25">
      <c r="A131" s="174" t="s">
        <v>639</v>
      </c>
      <c r="B131" s="174" t="s">
        <v>640</v>
      </c>
      <c r="C131" s="153"/>
      <c r="D131" s="153" t="s">
        <v>506</v>
      </c>
      <c r="E131" s="153"/>
      <c r="F131" s="153"/>
      <c r="G131" s="340" t="s">
        <v>504</v>
      </c>
      <c r="H131" s="257">
        <v>3</v>
      </c>
      <c r="I131" s="341">
        <f t="shared" si="8"/>
        <v>40</v>
      </c>
      <c r="J131" s="347">
        <v>37</v>
      </c>
      <c r="K131" s="343">
        <f t="shared" si="9"/>
        <v>3</v>
      </c>
      <c r="L131" s="149">
        <v>1</v>
      </c>
      <c r="M131" s="149">
        <v>1</v>
      </c>
      <c r="N131" s="149"/>
      <c r="O131" s="149"/>
      <c r="P131" s="155"/>
      <c r="Q131" s="149"/>
      <c r="R131" s="149">
        <v>1</v>
      </c>
      <c r="S131" s="149"/>
      <c r="T131" s="345"/>
      <c r="U131" s="149"/>
      <c r="V131" s="346"/>
    </row>
    <row r="132" spans="1:22" x14ac:dyDescent="0.25">
      <c r="A132" s="174" t="s">
        <v>641</v>
      </c>
      <c r="B132" s="174" t="s">
        <v>340</v>
      </c>
      <c r="C132" s="153"/>
      <c r="D132" s="153"/>
      <c r="E132" s="153" t="s">
        <v>504</v>
      </c>
      <c r="F132" s="153"/>
      <c r="G132" s="340" t="s">
        <v>504</v>
      </c>
      <c r="H132" s="257">
        <v>1</v>
      </c>
      <c r="I132" s="341">
        <f t="shared" si="8"/>
        <v>11</v>
      </c>
      <c r="J132" s="347">
        <v>11</v>
      </c>
      <c r="K132" s="343">
        <f t="shared" si="9"/>
        <v>0</v>
      </c>
      <c r="L132" s="149"/>
      <c r="M132" s="149"/>
      <c r="N132" s="149"/>
      <c r="O132" s="149"/>
      <c r="P132" s="155"/>
      <c r="Q132" s="149"/>
      <c r="R132" s="149"/>
      <c r="S132" s="149"/>
      <c r="T132" s="345"/>
      <c r="U132" s="149"/>
      <c r="V132" s="346"/>
    </row>
    <row r="133" spans="1:22" x14ac:dyDescent="0.25">
      <c r="A133" s="174" t="s">
        <v>642</v>
      </c>
      <c r="B133" s="174" t="s">
        <v>275</v>
      </c>
      <c r="C133" s="153" t="s">
        <v>512</v>
      </c>
      <c r="D133" s="153" t="s">
        <v>506</v>
      </c>
      <c r="E133" s="153"/>
      <c r="F133" s="153"/>
      <c r="G133" s="340" t="s">
        <v>504</v>
      </c>
      <c r="H133" s="257">
        <v>1</v>
      </c>
      <c r="I133" s="341">
        <f t="shared" si="8"/>
        <v>30</v>
      </c>
      <c r="J133" s="347">
        <v>28</v>
      </c>
      <c r="K133" s="343">
        <f t="shared" si="9"/>
        <v>2</v>
      </c>
      <c r="L133" s="149"/>
      <c r="M133" s="149">
        <v>1</v>
      </c>
      <c r="N133" s="149"/>
      <c r="O133" s="149"/>
      <c r="P133" s="155"/>
      <c r="Q133" s="149"/>
      <c r="R133" s="149">
        <v>1</v>
      </c>
      <c r="S133" s="149"/>
      <c r="T133" s="345"/>
      <c r="U133" s="149"/>
      <c r="V133" s="346"/>
    </row>
    <row r="134" spans="1:22" x14ac:dyDescent="0.25">
      <c r="A134" s="174"/>
      <c r="B134" s="174"/>
      <c r="C134" s="153"/>
      <c r="D134" s="153"/>
      <c r="E134" s="153"/>
      <c r="F134" s="153"/>
      <c r="G134" s="340"/>
      <c r="H134" s="257"/>
      <c r="I134" s="341">
        <f t="shared" si="8"/>
        <v>0</v>
      </c>
      <c r="J134" s="347">
        <v>0</v>
      </c>
      <c r="K134" s="343">
        <f t="shared" si="9"/>
        <v>0</v>
      </c>
      <c r="L134" s="149"/>
      <c r="M134" s="149"/>
      <c r="N134" s="149"/>
      <c r="O134" s="149"/>
      <c r="P134" s="155"/>
      <c r="Q134" s="149"/>
      <c r="R134" s="149"/>
      <c r="S134" s="149"/>
      <c r="T134" s="345"/>
      <c r="U134" s="149"/>
      <c r="V134" s="346"/>
    </row>
    <row r="135" spans="1:22" x14ac:dyDescent="0.25">
      <c r="A135" s="174"/>
      <c r="B135" s="174"/>
      <c r="C135" s="149"/>
      <c r="D135" s="149"/>
      <c r="E135" s="149"/>
      <c r="F135" s="149"/>
      <c r="G135" s="340"/>
      <c r="H135" s="257"/>
      <c r="I135" s="341">
        <f t="shared" si="8"/>
        <v>0</v>
      </c>
      <c r="J135" s="347">
        <v>0</v>
      </c>
      <c r="K135" s="343">
        <f t="shared" si="9"/>
        <v>0</v>
      </c>
      <c r="L135" s="149"/>
      <c r="M135" s="149"/>
      <c r="N135" s="149"/>
      <c r="O135" s="149"/>
      <c r="P135" s="155"/>
      <c r="Q135" s="149"/>
      <c r="R135" s="149"/>
      <c r="S135" s="149"/>
      <c r="T135" s="345"/>
      <c r="U135" s="149"/>
      <c r="V135" s="346"/>
    </row>
    <row r="136" spans="1:22" x14ac:dyDescent="0.25">
      <c r="A136" s="174"/>
      <c r="B136" s="174"/>
      <c r="C136" s="153"/>
      <c r="D136" s="153"/>
      <c r="E136" s="153"/>
      <c r="F136" s="153"/>
      <c r="G136" s="340"/>
      <c r="H136" s="257"/>
      <c r="I136" s="341">
        <f t="shared" si="8"/>
        <v>0</v>
      </c>
      <c r="J136" s="347">
        <v>0</v>
      </c>
      <c r="K136" s="343">
        <f t="shared" si="9"/>
        <v>0</v>
      </c>
      <c r="L136" s="149"/>
      <c r="M136" s="149"/>
      <c r="N136" s="149"/>
      <c r="O136" s="149"/>
      <c r="P136" s="155"/>
      <c r="Q136" s="149"/>
      <c r="R136" s="149"/>
      <c r="S136" s="149"/>
      <c r="T136" s="345"/>
      <c r="U136" s="149"/>
      <c r="V136" s="346"/>
    </row>
    <row r="137" spans="1:22" x14ac:dyDescent="0.25">
      <c r="A137" s="174"/>
      <c r="B137" s="174"/>
      <c r="C137" s="149"/>
      <c r="D137" s="149"/>
      <c r="E137" s="149"/>
      <c r="F137" s="149"/>
      <c r="G137" s="340"/>
      <c r="H137" s="257"/>
      <c r="I137" s="341">
        <f t="shared" si="8"/>
        <v>0</v>
      </c>
      <c r="J137" s="347">
        <v>0</v>
      </c>
      <c r="K137" s="343">
        <f t="shared" si="9"/>
        <v>0</v>
      </c>
      <c r="L137" s="149"/>
      <c r="M137" s="149"/>
      <c r="N137" s="149"/>
      <c r="O137" s="149"/>
      <c r="P137" s="155"/>
      <c r="Q137" s="149"/>
      <c r="R137" s="149"/>
      <c r="S137" s="149"/>
      <c r="T137" s="345"/>
      <c r="U137" s="149"/>
      <c r="V137" s="346"/>
    </row>
    <row r="138" spans="1:22" x14ac:dyDescent="0.25">
      <c r="A138" s="249"/>
      <c r="B138" s="208"/>
      <c r="C138" s="154"/>
      <c r="D138" s="154"/>
      <c r="E138" s="154"/>
      <c r="F138" s="154"/>
      <c r="G138" s="340"/>
      <c r="H138" s="257"/>
      <c r="I138" s="341">
        <f t="shared" si="8"/>
        <v>0</v>
      </c>
      <c r="J138" s="350">
        <v>0</v>
      </c>
      <c r="K138" s="343">
        <f t="shared" si="9"/>
        <v>0</v>
      </c>
      <c r="L138" s="149"/>
      <c r="M138" s="149"/>
      <c r="N138" s="149"/>
      <c r="O138" s="149"/>
      <c r="P138" s="155"/>
      <c r="Q138" s="149"/>
      <c r="R138" s="149"/>
      <c r="S138" s="149"/>
      <c r="T138" s="345"/>
      <c r="U138" s="149"/>
      <c r="V138" s="346"/>
    </row>
    <row r="139" spans="1:22" x14ac:dyDescent="0.25">
      <c r="A139" s="249"/>
      <c r="B139" s="349"/>
      <c r="C139" s="154"/>
      <c r="D139" s="154"/>
      <c r="E139" s="154"/>
      <c r="F139" s="154"/>
      <c r="G139" s="340"/>
      <c r="H139" s="257"/>
      <c r="I139" s="341">
        <f t="shared" si="8"/>
        <v>0</v>
      </c>
      <c r="J139" s="350">
        <v>0</v>
      </c>
      <c r="K139" s="343">
        <f t="shared" si="9"/>
        <v>0</v>
      </c>
      <c r="L139" s="149"/>
      <c r="M139" s="149"/>
      <c r="N139" s="149"/>
      <c r="O139" s="149"/>
      <c r="P139" s="155"/>
      <c r="Q139" s="149"/>
      <c r="R139" s="149"/>
      <c r="S139" s="149"/>
      <c r="T139" s="155"/>
      <c r="U139" s="149"/>
      <c r="V139" s="346"/>
    </row>
    <row r="140" spans="1:22" x14ac:dyDescent="0.25">
      <c r="A140" s="249"/>
      <c r="B140" s="349"/>
      <c r="C140" s="154"/>
      <c r="D140" s="154"/>
      <c r="E140" s="154"/>
      <c r="F140" s="154"/>
      <c r="G140" s="340"/>
      <c r="H140" s="257"/>
      <c r="I140" s="341">
        <f t="shared" si="8"/>
        <v>0</v>
      </c>
      <c r="J140" s="350">
        <v>0</v>
      </c>
      <c r="K140" s="343">
        <f t="shared" si="9"/>
        <v>0</v>
      </c>
      <c r="L140" s="149"/>
      <c r="M140" s="149"/>
      <c r="N140" s="149"/>
      <c r="O140" s="149"/>
      <c r="P140" s="155"/>
      <c r="Q140" s="149"/>
      <c r="R140" s="149"/>
      <c r="S140" s="149"/>
      <c r="T140" s="155"/>
      <c r="U140" s="149"/>
      <c r="V140" s="346"/>
    </row>
    <row r="141" spans="1:22" x14ac:dyDescent="0.25">
      <c r="A141" s="249"/>
      <c r="B141" s="349"/>
      <c r="C141" s="274"/>
      <c r="D141" s="274"/>
      <c r="E141" s="274"/>
      <c r="F141" s="274"/>
      <c r="G141" s="340"/>
      <c r="H141" s="257"/>
      <c r="I141" s="341">
        <f t="shared" si="8"/>
        <v>0</v>
      </c>
      <c r="J141" s="350">
        <v>0</v>
      </c>
      <c r="K141" s="343">
        <f t="shared" si="9"/>
        <v>0</v>
      </c>
      <c r="L141" s="149"/>
      <c r="M141" s="149"/>
      <c r="N141" s="149"/>
      <c r="O141" s="149"/>
      <c r="P141" s="155"/>
      <c r="Q141" s="149"/>
      <c r="R141" s="149"/>
      <c r="S141" s="149"/>
      <c r="T141" s="155"/>
      <c r="U141" s="149"/>
      <c r="V141" s="346"/>
    </row>
    <row r="142" spans="1:22" x14ac:dyDescent="0.25">
      <c r="A142" s="249"/>
      <c r="B142" s="349"/>
      <c r="C142" s="274"/>
      <c r="D142" s="274"/>
      <c r="E142" s="274"/>
      <c r="F142" s="274"/>
      <c r="G142" s="340"/>
      <c r="H142" s="257"/>
      <c r="I142" s="341">
        <f t="shared" si="8"/>
        <v>0</v>
      </c>
      <c r="J142" s="350">
        <v>0</v>
      </c>
      <c r="K142" s="343">
        <f t="shared" si="9"/>
        <v>0</v>
      </c>
      <c r="L142" s="149"/>
      <c r="M142" s="149"/>
      <c r="N142" s="149"/>
      <c r="O142" s="149"/>
      <c r="P142" s="155"/>
      <c r="Q142" s="149"/>
      <c r="R142" s="149"/>
      <c r="S142" s="149"/>
      <c r="T142" s="155"/>
      <c r="U142" s="149"/>
      <c r="V142" s="346"/>
    </row>
    <row r="143" spans="1:22" x14ac:dyDescent="0.25">
      <c r="A143" s="249"/>
      <c r="B143" s="349"/>
      <c r="C143" s="154"/>
      <c r="D143" s="154"/>
      <c r="E143" s="154"/>
      <c r="F143" s="154"/>
      <c r="G143" s="340"/>
      <c r="H143" s="257"/>
      <c r="I143" s="341">
        <f t="shared" si="8"/>
        <v>0</v>
      </c>
      <c r="J143" s="350">
        <v>0</v>
      </c>
      <c r="K143" s="343">
        <f t="shared" si="9"/>
        <v>0</v>
      </c>
      <c r="L143" s="149"/>
      <c r="M143" s="149"/>
      <c r="N143" s="149"/>
      <c r="O143" s="149"/>
      <c r="P143" s="155"/>
      <c r="Q143" s="149"/>
      <c r="R143" s="149"/>
      <c r="S143" s="149"/>
      <c r="T143" s="155"/>
      <c r="U143" s="149"/>
      <c r="V143" s="346"/>
    </row>
    <row r="144" spans="1:22" x14ac:dyDescent="0.25">
      <c r="A144" s="249"/>
      <c r="B144" s="349"/>
      <c r="C144" s="274"/>
      <c r="D144" s="274"/>
      <c r="E144" s="274"/>
      <c r="F144" s="274"/>
      <c r="G144" s="340"/>
      <c r="H144" s="257"/>
      <c r="I144" s="341">
        <f t="shared" ref="I144:I157" si="10">J144+K144</f>
        <v>0</v>
      </c>
      <c r="J144" s="350">
        <v>0</v>
      </c>
      <c r="K144" s="343">
        <f t="shared" si="9"/>
        <v>0</v>
      </c>
      <c r="L144" s="149"/>
      <c r="M144" s="149"/>
      <c r="N144" s="149"/>
      <c r="O144" s="149"/>
      <c r="P144" s="155"/>
      <c r="Q144" s="149"/>
      <c r="R144" s="149"/>
      <c r="S144" s="149"/>
      <c r="T144" s="155"/>
      <c r="U144" s="149"/>
      <c r="V144" s="346"/>
    </row>
    <row r="145" spans="1:22" x14ac:dyDescent="0.25">
      <c r="A145" s="249"/>
      <c r="B145" s="349"/>
      <c r="C145" s="154"/>
      <c r="D145" s="154"/>
      <c r="E145" s="154"/>
      <c r="F145" s="154"/>
      <c r="G145" s="340"/>
      <c r="H145" s="257"/>
      <c r="I145" s="341">
        <f t="shared" si="10"/>
        <v>0</v>
      </c>
      <c r="J145" s="350">
        <v>0</v>
      </c>
      <c r="K145" s="343">
        <f t="shared" si="9"/>
        <v>0</v>
      </c>
      <c r="L145" s="149"/>
      <c r="M145" s="149"/>
      <c r="N145" s="149"/>
      <c r="O145" s="149"/>
      <c r="P145" s="155"/>
      <c r="Q145" s="149"/>
      <c r="R145" s="149"/>
      <c r="S145" s="149"/>
      <c r="T145" s="155"/>
      <c r="U145" s="149"/>
      <c r="V145" s="346"/>
    </row>
    <row r="146" spans="1:22" x14ac:dyDescent="0.25">
      <c r="A146" s="249"/>
      <c r="B146" s="349"/>
      <c r="C146" s="154"/>
      <c r="D146" s="154"/>
      <c r="E146" s="154"/>
      <c r="F146" s="154"/>
      <c r="G146" s="340"/>
      <c r="H146" s="257"/>
      <c r="I146" s="341">
        <f t="shared" si="10"/>
        <v>0</v>
      </c>
      <c r="J146" s="350">
        <v>0</v>
      </c>
      <c r="K146" s="343">
        <f t="shared" si="9"/>
        <v>0</v>
      </c>
      <c r="L146" s="149"/>
      <c r="M146" s="149"/>
      <c r="N146" s="149"/>
      <c r="O146" s="149"/>
      <c r="P146" s="155"/>
      <c r="Q146" s="149"/>
      <c r="R146" s="149"/>
      <c r="S146" s="149"/>
      <c r="T146" s="155"/>
      <c r="U146" s="149"/>
      <c r="V146" s="346"/>
    </row>
    <row r="147" spans="1:22" x14ac:dyDescent="0.25">
      <c r="A147" s="249"/>
      <c r="B147" s="349"/>
      <c r="C147" s="274"/>
      <c r="D147" s="274"/>
      <c r="E147" s="274"/>
      <c r="F147" s="274"/>
      <c r="G147" s="340"/>
      <c r="H147" s="257"/>
      <c r="I147" s="341">
        <f t="shared" si="10"/>
        <v>0</v>
      </c>
      <c r="J147" s="350">
        <v>0</v>
      </c>
      <c r="K147" s="343">
        <f t="shared" si="9"/>
        <v>0</v>
      </c>
      <c r="L147" s="149"/>
      <c r="M147" s="149"/>
      <c r="N147" s="149"/>
      <c r="O147" s="149"/>
      <c r="P147" s="155"/>
      <c r="Q147" s="149"/>
      <c r="R147" s="149"/>
      <c r="S147" s="149"/>
      <c r="T147" s="155"/>
      <c r="U147" s="149"/>
      <c r="V147" s="346"/>
    </row>
    <row r="148" spans="1:22" x14ac:dyDescent="0.25">
      <c r="A148" s="249"/>
      <c r="B148" s="349"/>
      <c r="C148" s="274"/>
      <c r="D148" s="274"/>
      <c r="E148" s="274"/>
      <c r="F148" s="274"/>
      <c r="G148" s="340"/>
      <c r="H148" s="257"/>
      <c r="I148" s="341">
        <f t="shared" si="10"/>
        <v>0</v>
      </c>
      <c r="J148" s="350">
        <v>0</v>
      </c>
      <c r="K148" s="343">
        <f t="shared" si="9"/>
        <v>0</v>
      </c>
      <c r="L148" s="149"/>
      <c r="M148" s="149"/>
      <c r="N148" s="149"/>
      <c r="O148" s="149"/>
      <c r="P148" s="155"/>
      <c r="Q148" s="149"/>
      <c r="R148" s="149"/>
      <c r="S148" s="149"/>
      <c r="T148" s="155"/>
      <c r="U148" s="149"/>
      <c r="V148" s="346"/>
    </row>
    <row r="149" spans="1:22" x14ac:dyDescent="0.25">
      <c r="A149" s="249"/>
      <c r="B149" s="349"/>
      <c r="C149" s="154"/>
      <c r="D149" s="154"/>
      <c r="E149" s="154"/>
      <c r="F149" s="154"/>
      <c r="G149" s="340"/>
      <c r="H149" s="257"/>
      <c r="I149" s="341">
        <f t="shared" si="10"/>
        <v>0</v>
      </c>
      <c r="J149" s="350">
        <v>0</v>
      </c>
      <c r="K149" s="343">
        <f t="shared" si="9"/>
        <v>0</v>
      </c>
      <c r="L149" s="149"/>
      <c r="M149" s="149"/>
      <c r="N149" s="149"/>
      <c r="O149" s="149"/>
      <c r="P149" s="155"/>
      <c r="Q149" s="149"/>
      <c r="R149" s="149"/>
      <c r="S149" s="149"/>
      <c r="T149" s="155"/>
      <c r="U149" s="149"/>
      <c r="V149" s="346"/>
    </row>
    <row r="150" spans="1:22" x14ac:dyDescent="0.25">
      <c r="A150" s="249"/>
      <c r="B150" s="349"/>
      <c r="C150" s="154"/>
      <c r="D150" s="154"/>
      <c r="E150" s="154"/>
      <c r="F150" s="154"/>
      <c r="G150" s="340"/>
      <c r="H150" s="257"/>
      <c r="I150" s="341">
        <f t="shared" si="10"/>
        <v>0</v>
      </c>
      <c r="J150" s="350">
        <v>0</v>
      </c>
      <c r="K150" s="343">
        <f t="shared" si="9"/>
        <v>0</v>
      </c>
      <c r="L150" s="149"/>
      <c r="M150" s="149"/>
      <c r="N150" s="149"/>
      <c r="O150" s="149"/>
      <c r="P150" s="155"/>
      <c r="Q150" s="149"/>
      <c r="R150" s="149"/>
      <c r="S150" s="149"/>
      <c r="T150" s="155"/>
      <c r="U150" s="149"/>
      <c r="V150" s="346"/>
    </row>
    <row r="151" spans="1:22" x14ac:dyDescent="0.25">
      <c r="A151" s="249"/>
      <c r="B151" s="349"/>
      <c r="C151" s="274"/>
      <c r="D151" s="274"/>
      <c r="E151" s="154"/>
      <c r="F151" s="154"/>
      <c r="G151" s="340"/>
      <c r="H151" s="257"/>
      <c r="I151" s="341">
        <f t="shared" si="10"/>
        <v>0</v>
      </c>
      <c r="J151" s="350">
        <v>0</v>
      </c>
      <c r="K151" s="343">
        <f t="shared" si="9"/>
        <v>0</v>
      </c>
      <c r="L151" s="149"/>
      <c r="M151" s="149"/>
      <c r="N151" s="149"/>
      <c r="O151" s="149"/>
      <c r="P151" s="155"/>
      <c r="Q151" s="149"/>
      <c r="R151" s="149"/>
      <c r="S151" s="149"/>
      <c r="T151" s="155"/>
      <c r="U151" s="149"/>
      <c r="V151" s="346"/>
    </row>
    <row r="152" spans="1:22" x14ac:dyDescent="0.25">
      <c r="A152" s="249"/>
      <c r="B152" s="349"/>
      <c r="C152" s="274"/>
      <c r="D152" s="274"/>
      <c r="E152" s="274"/>
      <c r="F152" s="274"/>
      <c r="G152" s="340"/>
      <c r="H152" s="257"/>
      <c r="I152" s="341">
        <f t="shared" si="10"/>
        <v>0</v>
      </c>
      <c r="J152" s="350">
        <v>0</v>
      </c>
      <c r="K152" s="343">
        <f t="shared" si="9"/>
        <v>0</v>
      </c>
      <c r="L152" s="149"/>
      <c r="M152" s="149"/>
      <c r="N152" s="149"/>
      <c r="O152" s="149"/>
      <c r="P152" s="155"/>
      <c r="Q152" s="149"/>
      <c r="R152" s="149"/>
      <c r="S152" s="149"/>
      <c r="T152" s="155"/>
      <c r="U152" s="149"/>
      <c r="V152" s="346"/>
    </row>
    <row r="153" spans="1:22" x14ac:dyDescent="0.25">
      <c r="A153" s="249"/>
      <c r="B153" s="349"/>
      <c r="C153" s="274"/>
      <c r="D153" s="274"/>
      <c r="E153" s="274"/>
      <c r="F153" s="274"/>
      <c r="G153" s="340"/>
      <c r="H153" s="257"/>
      <c r="I153" s="341">
        <f t="shared" si="10"/>
        <v>0</v>
      </c>
      <c r="J153" s="350">
        <v>0</v>
      </c>
      <c r="K153" s="343">
        <f t="shared" si="9"/>
        <v>0</v>
      </c>
      <c r="L153" s="149"/>
      <c r="M153" s="149"/>
      <c r="N153" s="149"/>
      <c r="O153" s="149"/>
      <c r="P153" s="155"/>
      <c r="Q153" s="149"/>
      <c r="R153" s="149"/>
      <c r="S153" s="149"/>
      <c r="T153" s="155"/>
      <c r="U153" s="149"/>
      <c r="V153" s="346"/>
    </row>
    <row r="154" spans="1:22" x14ac:dyDescent="0.25">
      <c r="A154" s="249"/>
      <c r="B154" s="349"/>
      <c r="C154" s="274"/>
      <c r="D154" s="274"/>
      <c r="E154" s="154"/>
      <c r="F154" s="154"/>
      <c r="G154" s="340"/>
      <c r="H154" s="257"/>
      <c r="I154" s="341">
        <f t="shared" si="10"/>
        <v>0</v>
      </c>
      <c r="J154" s="350">
        <v>0</v>
      </c>
      <c r="K154" s="343">
        <f t="shared" si="9"/>
        <v>0</v>
      </c>
      <c r="L154" s="149"/>
      <c r="M154" s="149"/>
      <c r="N154" s="149"/>
      <c r="O154" s="149"/>
      <c r="P154" s="155"/>
      <c r="Q154" s="149"/>
      <c r="R154" s="149"/>
      <c r="S154" s="149"/>
      <c r="T154" s="155"/>
      <c r="U154" s="149"/>
      <c r="V154" s="346"/>
    </row>
    <row r="155" spans="1:22" x14ac:dyDescent="0.25">
      <c r="A155" s="249"/>
      <c r="B155" s="349"/>
      <c r="C155" s="154"/>
      <c r="D155" s="154"/>
      <c r="E155" s="154"/>
      <c r="F155" s="154"/>
      <c r="G155" s="340"/>
      <c r="H155" s="257"/>
      <c r="I155" s="341">
        <f t="shared" si="10"/>
        <v>0</v>
      </c>
      <c r="J155" s="350">
        <v>0</v>
      </c>
      <c r="K155" s="343">
        <f t="shared" si="9"/>
        <v>0</v>
      </c>
      <c r="L155" s="149"/>
      <c r="M155" s="149"/>
      <c r="N155" s="149"/>
      <c r="O155" s="149"/>
      <c r="P155" s="155"/>
      <c r="Q155" s="149"/>
      <c r="R155" s="149"/>
      <c r="S155" s="149"/>
      <c r="T155" s="155"/>
      <c r="U155" s="149"/>
      <c r="V155" s="346"/>
    </row>
    <row r="156" spans="1:22" x14ac:dyDescent="0.25">
      <c r="A156" s="249"/>
      <c r="B156" s="349"/>
      <c r="C156" s="154"/>
      <c r="D156" s="154"/>
      <c r="E156" s="154"/>
      <c r="F156" s="154"/>
      <c r="G156" s="340"/>
      <c r="H156" s="257"/>
      <c r="I156" s="341">
        <f t="shared" si="10"/>
        <v>0</v>
      </c>
      <c r="J156" s="350">
        <v>0</v>
      </c>
      <c r="K156" s="343">
        <f t="shared" si="9"/>
        <v>0</v>
      </c>
      <c r="L156" s="149"/>
      <c r="M156" s="149"/>
      <c r="N156" s="149"/>
      <c r="O156" s="149"/>
      <c r="P156" s="155"/>
      <c r="Q156" s="149"/>
      <c r="R156" s="149"/>
      <c r="S156" s="149"/>
      <c r="T156" s="155"/>
      <c r="U156" s="149"/>
    </row>
    <row r="157" spans="1:22" x14ac:dyDescent="0.25">
      <c r="A157" s="249"/>
      <c r="B157" s="349"/>
      <c r="C157" s="274"/>
      <c r="D157" s="274"/>
      <c r="E157" s="274"/>
      <c r="F157" s="274"/>
      <c r="G157" s="340"/>
      <c r="H157" s="257"/>
      <c r="I157" s="341">
        <f t="shared" si="10"/>
        <v>0</v>
      </c>
      <c r="J157" s="350">
        <v>0</v>
      </c>
      <c r="K157" s="343">
        <f t="shared" si="9"/>
        <v>0</v>
      </c>
      <c r="L157" s="149"/>
      <c r="M157" s="149"/>
      <c r="N157" s="149"/>
      <c r="O157" s="149"/>
      <c r="P157" s="155"/>
      <c r="Q157" s="149"/>
      <c r="R157" s="149"/>
      <c r="S157" s="149"/>
      <c r="T157" s="155"/>
      <c r="U157" s="149"/>
    </row>
    <row r="158" spans="1:22" x14ac:dyDescent="0.25">
      <c r="A158" s="249"/>
      <c r="B158" s="349"/>
      <c r="C158" s="154"/>
      <c r="D158" s="154"/>
      <c r="E158" s="154"/>
      <c r="F158" s="154"/>
      <c r="G158" s="340"/>
      <c r="H158" s="257"/>
      <c r="I158" s="341"/>
      <c r="J158" s="350"/>
      <c r="K158" s="343"/>
      <c r="L158" s="149"/>
      <c r="M158" s="149"/>
      <c r="N158" s="149"/>
      <c r="O158" s="149"/>
      <c r="P158" s="155"/>
      <c r="Q158" s="149"/>
      <c r="R158" s="149"/>
      <c r="S158" s="149"/>
      <c r="T158" s="155"/>
      <c r="U158" s="149"/>
    </row>
    <row r="159" spans="1:22" x14ac:dyDescent="0.25">
      <c r="A159" s="249"/>
      <c r="B159" s="349"/>
      <c r="C159" s="154"/>
      <c r="D159" s="154"/>
      <c r="E159" s="154"/>
      <c r="F159" s="154"/>
      <c r="G159" s="340"/>
      <c r="H159" s="257"/>
      <c r="I159" s="341"/>
      <c r="J159" s="350"/>
      <c r="K159" s="343"/>
      <c r="L159" s="149"/>
      <c r="M159" s="149"/>
      <c r="N159" s="149"/>
      <c r="O159" s="149"/>
      <c r="P159" s="155"/>
      <c r="Q159" s="149"/>
      <c r="R159" s="149"/>
      <c r="S159" s="149"/>
      <c r="T159" s="155"/>
      <c r="U159" s="149"/>
    </row>
    <row r="160" spans="1:22" x14ac:dyDescent="0.25">
      <c r="A160" s="249"/>
      <c r="B160" s="349"/>
      <c r="C160" s="154"/>
      <c r="D160" s="154"/>
      <c r="E160" s="154"/>
      <c r="F160" s="154"/>
      <c r="G160" s="340"/>
      <c r="H160" s="257"/>
      <c r="I160" s="341"/>
      <c r="J160" s="350"/>
      <c r="K160" s="343"/>
      <c r="L160" s="149"/>
      <c r="M160" s="149"/>
      <c r="N160" s="149"/>
      <c r="O160" s="149"/>
      <c r="P160" s="155"/>
      <c r="Q160" s="149"/>
      <c r="R160" s="149"/>
      <c r="S160" s="149"/>
      <c r="T160" s="155"/>
      <c r="U160" s="149"/>
    </row>
    <row r="161" spans="1:21" x14ac:dyDescent="0.25">
      <c r="A161" s="249"/>
      <c r="B161" s="349"/>
      <c r="C161" s="154"/>
      <c r="D161" s="154"/>
      <c r="E161" s="154"/>
      <c r="F161" s="154"/>
      <c r="G161" s="340"/>
      <c r="H161" s="257"/>
      <c r="I161" s="341"/>
      <c r="J161" s="350"/>
      <c r="K161" s="343"/>
      <c r="L161" s="149"/>
      <c r="M161" s="149"/>
      <c r="N161" s="149"/>
      <c r="O161" s="149"/>
      <c r="P161" s="155"/>
      <c r="Q161" s="149"/>
      <c r="R161" s="149"/>
      <c r="S161" s="149"/>
      <c r="T161" s="155"/>
      <c r="U161" s="149"/>
    </row>
    <row r="162" spans="1:21" x14ac:dyDescent="0.25">
      <c r="A162" s="249"/>
      <c r="B162" s="349"/>
      <c r="C162" s="154"/>
      <c r="D162" s="154"/>
      <c r="E162" s="154"/>
      <c r="F162" s="154"/>
      <c r="G162" s="340"/>
      <c r="H162" s="257"/>
      <c r="I162" s="341"/>
      <c r="J162" s="350"/>
      <c r="K162" s="343"/>
      <c r="L162" s="149"/>
      <c r="M162" s="149"/>
      <c r="N162" s="149"/>
      <c r="O162" s="149"/>
      <c r="P162" s="155"/>
      <c r="Q162" s="149"/>
      <c r="R162" s="149"/>
      <c r="S162" s="149"/>
      <c r="T162" s="155"/>
      <c r="U162" s="149"/>
    </row>
    <row r="163" spans="1:21" x14ac:dyDescent="0.25">
      <c r="A163" s="249"/>
      <c r="B163" s="349"/>
      <c r="C163" s="154"/>
      <c r="D163" s="154"/>
      <c r="E163" s="154"/>
      <c r="F163" s="154"/>
      <c r="G163" s="340"/>
      <c r="H163" s="257"/>
      <c r="I163" s="341"/>
      <c r="J163" s="350"/>
      <c r="K163" s="343"/>
      <c r="L163" s="149"/>
      <c r="M163" s="149"/>
      <c r="N163" s="149"/>
      <c r="O163" s="149"/>
      <c r="P163" s="155"/>
      <c r="Q163" s="149"/>
      <c r="R163" s="149"/>
      <c r="S163" s="149"/>
      <c r="T163" s="155"/>
      <c r="U163" s="149"/>
    </row>
    <row r="164" spans="1:21" x14ac:dyDescent="0.25">
      <c r="A164" s="249"/>
      <c r="B164" s="349"/>
      <c r="C164" s="154"/>
      <c r="D164" s="154"/>
      <c r="E164" s="154"/>
      <c r="F164" s="154"/>
      <c r="G164" s="340"/>
      <c r="H164" s="257"/>
      <c r="I164" s="341"/>
      <c r="J164" s="350"/>
      <c r="K164" s="343"/>
      <c r="L164" s="149"/>
      <c r="M164" s="149"/>
      <c r="N164" s="149"/>
      <c r="O164" s="149"/>
      <c r="P164" s="155"/>
      <c r="Q164" s="149"/>
      <c r="R164" s="149"/>
      <c r="S164" s="149"/>
      <c r="T164" s="155"/>
      <c r="U164" s="149"/>
    </row>
    <row r="165" spans="1:21" x14ac:dyDescent="0.25">
      <c r="A165" s="249"/>
      <c r="B165" s="349"/>
      <c r="C165" s="154"/>
      <c r="D165" s="154"/>
      <c r="E165" s="154"/>
      <c r="F165" s="154"/>
      <c r="G165" s="340"/>
      <c r="H165" s="257"/>
      <c r="I165" s="341"/>
      <c r="J165" s="350"/>
      <c r="K165" s="343"/>
      <c r="L165" s="149"/>
      <c r="M165" s="149"/>
      <c r="N165" s="149"/>
      <c r="O165" s="149"/>
      <c r="P165" s="155"/>
      <c r="Q165" s="149"/>
      <c r="R165" s="149"/>
      <c r="S165" s="149"/>
      <c r="T165" s="155"/>
      <c r="U165" s="149"/>
    </row>
    <row r="166" spans="1:21" x14ac:dyDescent="0.25">
      <c r="A166" s="249"/>
      <c r="B166" s="349"/>
      <c r="C166" s="154"/>
      <c r="D166" s="154"/>
      <c r="E166" s="154"/>
      <c r="F166" s="154"/>
      <c r="G166" s="340"/>
      <c r="H166" s="257"/>
      <c r="I166" s="341"/>
      <c r="J166" s="350"/>
      <c r="K166" s="343"/>
      <c r="L166" s="149"/>
      <c r="M166" s="149"/>
      <c r="N166" s="149"/>
      <c r="O166" s="149"/>
      <c r="P166" s="155"/>
      <c r="Q166" s="149"/>
      <c r="R166" s="149"/>
      <c r="S166" s="149"/>
      <c r="T166" s="155"/>
      <c r="U166" s="149"/>
    </row>
    <row r="167" spans="1:21" x14ac:dyDescent="0.25">
      <c r="A167" s="249"/>
      <c r="B167" s="349"/>
      <c r="C167" s="154"/>
      <c r="D167" s="154"/>
      <c r="E167" s="154"/>
      <c r="F167" s="154"/>
      <c r="G167" s="340"/>
      <c r="H167" s="257"/>
      <c r="I167" s="341"/>
      <c r="J167" s="350"/>
      <c r="K167" s="343"/>
      <c r="L167" s="149"/>
      <c r="M167" s="149"/>
      <c r="N167" s="149"/>
      <c r="O167" s="149"/>
      <c r="P167" s="155"/>
      <c r="Q167" s="149"/>
      <c r="R167" s="149"/>
      <c r="S167" s="149"/>
      <c r="T167" s="155"/>
      <c r="U167" s="149"/>
    </row>
    <row r="168" spans="1:21" x14ac:dyDescent="0.25">
      <c r="A168" s="249"/>
      <c r="B168" s="349"/>
      <c r="C168" s="154"/>
      <c r="D168" s="154"/>
      <c r="E168" s="154"/>
      <c r="F168" s="154"/>
      <c r="G168" s="340"/>
      <c r="H168" s="257"/>
      <c r="I168" s="341"/>
      <c r="J168" s="350"/>
      <c r="K168" s="343"/>
      <c r="L168" s="149"/>
      <c r="M168" s="149"/>
      <c r="N168" s="149"/>
      <c r="O168" s="149"/>
      <c r="P168" s="155"/>
      <c r="Q168" s="149"/>
      <c r="R168" s="149"/>
      <c r="S168" s="149"/>
      <c r="T168" s="155"/>
      <c r="U168" s="149"/>
    </row>
    <row r="169" spans="1:21" hidden="1" x14ac:dyDescent="0.25">
      <c r="A169" s="249"/>
      <c r="B169" s="349"/>
      <c r="C169" s="154"/>
      <c r="D169" s="154"/>
      <c r="E169" s="154"/>
      <c r="F169" s="154"/>
      <c r="G169" s="340"/>
      <c r="H169" s="257"/>
      <c r="I169" s="341" t="e">
        <f>J169+#REF!</f>
        <v>#REF!</v>
      </c>
      <c r="J169" s="350">
        <v>2851</v>
      </c>
      <c r="K169" s="343">
        <f t="shared" ref="K169:K191" si="11">SUM(L169:U169)</f>
        <v>0</v>
      </c>
      <c r="L169" s="149"/>
      <c r="M169" s="149"/>
      <c r="N169" s="149"/>
      <c r="O169" s="149"/>
      <c r="P169" s="155"/>
      <c r="Q169" s="149"/>
      <c r="R169" s="149"/>
      <c r="S169" s="149"/>
      <c r="T169" s="155"/>
      <c r="U169" s="155"/>
    </row>
    <row r="170" spans="1:21" hidden="1" x14ac:dyDescent="0.25">
      <c r="A170" s="249"/>
      <c r="B170" s="349"/>
      <c r="C170" s="154"/>
      <c r="D170" s="154"/>
      <c r="E170" s="154"/>
      <c r="F170" s="154"/>
      <c r="G170" s="340"/>
      <c r="H170" s="257"/>
      <c r="I170" s="341" t="e">
        <f>J170+#REF!</f>
        <v>#REF!</v>
      </c>
      <c r="J170" s="350">
        <v>2852</v>
      </c>
      <c r="K170" s="343">
        <f t="shared" si="11"/>
        <v>0</v>
      </c>
      <c r="L170" s="149"/>
      <c r="M170" s="149"/>
      <c r="N170" s="149"/>
      <c r="O170" s="149"/>
      <c r="P170" s="155"/>
      <c r="Q170" s="149"/>
      <c r="R170" s="149"/>
      <c r="S170" s="149"/>
      <c r="T170" s="155"/>
      <c r="U170" s="155"/>
    </row>
    <row r="171" spans="1:21" hidden="1" x14ac:dyDescent="0.25">
      <c r="A171" s="174"/>
      <c r="B171" s="174"/>
      <c r="C171" s="153"/>
      <c r="D171" s="153"/>
      <c r="E171" s="153"/>
      <c r="F171" s="153"/>
      <c r="G171" s="340"/>
      <c r="H171" s="257"/>
      <c r="I171" s="341" t="e">
        <f>J171+#REF!</f>
        <v>#REF!</v>
      </c>
      <c r="J171" s="350">
        <v>2853</v>
      </c>
      <c r="K171" s="343">
        <f t="shared" si="11"/>
        <v>0</v>
      </c>
      <c r="L171" s="149"/>
      <c r="M171" s="149"/>
      <c r="N171" s="149"/>
      <c r="O171" s="149"/>
      <c r="P171" s="155"/>
      <c r="Q171" s="149"/>
      <c r="R171" s="149"/>
      <c r="S171" s="149"/>
      <c r="T171" s="155"/>
      <c r="U171" s="155"/>
    </row>
    <row r="172" spans="1:21" hidden="1" x14ac:dyDescent="0.25">
      <c r="A172" s="174"/>
      <c r="B172" s="174"/>
      <c r="C172" s="153"/>
      <c r="D172" s="153"/>
      <c r="E172" s="153"/>
      <c r="F172" s="153"/>
      <c r="G172" s="340"/>
      <c r="H172" s="257"/>
      <c r="I172" s="341" t="e">
        <f>J172+#REF!</f>
        <v>#REF!</v>
      </c>
      <c r="J172" s="350">
        <v>2854</v>
      </c>
      <c r="K172" s="343">
        <f t="shared" si="11"/>
        <v>0</v>
      </c>
      <c r="L172" s="149"/>
      <c r="M172" s="149"/>
      <c r="N172" s="149"/>
      <c r="O172" s="149"/>
      <c r="P172" s="155"/>
      <c r="Q172" s="149"/>
      <c r="R172" s="149"/>
      <c r="S172" s="149"/>
      <c r="T172" s="155"/>
      <c r="U172" s="155"/>
    </row>
    <row r="173" spans="1:21" hidden="1" x14ac:dyDescent="0.25">
      <c r="A173" s="174"/>
      <c r="B173" s="174"/>
      <c r="C173" s="153"/>
      <c r="D173" s="153"/>
      <c r="E173" s="153"/>
      <c r="F173" s="153"/>
      <c r="G173" s="340"/>
      <c r="H173" s="257"/>
      <c r="I173" s="341" t="e">
        <f>J173+#REF!</f>
        <v>#REF!</v>
      </c>
      <c r="J173" s="350">
        <v>2855</v>
      </c>
      <c r="K173" s="343">
        <f t="shared" si="11"/>
        <v>0</v>
      </c>
      <c r="L173" s="149"/>
      <c r="M173" s="149"/>
      <c r="N173" s="149"/>
      <c r="O173" s="149"/>
      <c r="P173" s="155"/>
      <c r="Q173" s="149"/>
      <c r="R173" s="149"/>
      <c r="S173" s="149"/>
      <c r="T173" s="155"/>
      <c r="U173" s="155"/>
    </row>
    <row r="174" spans="1:21" hidden="1" x14ac:dyDescent="0.25">
      <c r="A174" s="174"/>
      <c r="B174" s="174"/>
      <c r="C174" s="153"/>
      <c r="D174" s="153"/>
      <c r="E174" s="153"/>
      <c r="F174" s="153"/>
      <c r="G174" s="340"/>
      <c r="H174" s="257"/>
      <c r="I174" s="341" t="e">
        <f>J174+#REF!</f>
        <v>#REF!</v>
      </c>
      <c r="J174" s="350">
        <v>2856</v>
      </c>
      <c r="K174" s="343">
        <f t="shared" si="11"/>
        <v>0</v>
      </c>
      <c r="L174" s="149"/>
      <c r="M174" s="149"/>
      <c r="N174" s="149"/>
      <c r="O174" s="149"/>
      <c r="P174" s="155"/>
      <c r="Q174" s="149"/>
      <c r="R174" s="149"/>
      <c r="S174" s="149"/>
      <c r="T174" s="155"/>
      <c r="U174" s="155"/>
    </row>
    <row r="175" spans="1:21" hidden="1" x14ac:dyDescent="0.25">
      <c r="A175" s="174"/>
      <c r="B175" s="174"/>
      <c r="C175" s="153"/>
      <c r="D175" s="153"/>
      <c r="E175" s="153"/>
      <c r="F175" s="153"/>
      <c r="G175" s="340"/>
      <c r="H175" s="257"/>
      <c r="I175" s="341" t="e">
        <f>J175+#REF!</f>
        <v>#REF!</v>
      </c>
      <c r="J175" s="350">
        <v>2857</v>
      </c>
      <c r="K175" s="343">
        <f t="shared" si="11"/>
        <v>0</v>
      </c>
      <c r="L175" s="149"/>
      <c r="M175" s="149"/>
      <c r="N175" s="149"/>
      <c r="O175" s="149"/>
      <c r="P175" s="155"/>
      <c r="Q175" s="149"/>
      <c r="R175" s="149"/>
      <c r="S175" s="149"/>
      <c r="T175" s="155"/>
      <c r="U175" s="155"/>
    </row>
    <row r="176" spans="1:21" hidden="1" x14ac:dyDescent="0.25">
      <c r="A176" s="174"/>
      <c r="B176" s="174"/>
      <c r="C176" s="153"/>
      <c r="D176" s="153"/>
      <c r="E176" s="153"/>
      <c r="F176" s="153"/>
      <c r="G176" s="340"/>
      <c r="H176" s="257"/>
      <c r="I176" s="341" t="e">
        <f>J176+#REF!</f>
        <v>#REF!</v>
      </c>
      <c r="J176" s="350">
        <v>2858</v>
      </c>
      <c r="K176" s="343">
        <f t="shared" si="11"/>
        <v>0</v>
      </c>
      <c r="L176" s="149"/>
      <c r="M176" s="149"/>
      <c r="N176" s="149"/>
      <c r="O176" s="149"/>
      <c r="P176" s="155"/>
      <c r="Q176" s="149"/>
      <c r="R176" s="149"/>
      <c r="S176" s="149"/>
      <c r="T176" s="155"/>
      <c r="U176" s="155"/>
    </row>
    <row r="177" spans="1:21" hidden="1" x14ac:dyDescent="0.25">
      <c r="A177" s="174"/>
      <c r="B177" s="174"/>
      <c r="C177" s="153"/>
      <c r="D177" s="153"/>
      <c r="E177" s="153"/>
      <c r="F177" s="153"/>
      <c r="G177" s="340"/>
      <c r="H177" s="257"/>
      <c r="I177" s="341" t="e">
        <f>J177+#REF!</f>
        <v>#REF!</v>
      </c>
      <c r="J177" s="350">
        <v>2859</v>
      </c>
      <c r="K177" s="343">
        <f t="shared" si="11"/>
        <v>0</v>
      </c>
      <c r="L177" s="149"/>
      <c r="M177" s="149"/>
      <c r="N177" s="149"/>
      <c r="O177" s="149"/>
      <c r="P177" s="155"/>
      <c r="Q177" s="149"/>
      <c r="R177" s="149"/>
      <c r="S177" s="149"/>
      <c r="T177" s="155"/>
      <c r="U177" s="155"/>
    </row>
    <row r="178" spans="1:21" hidden="1" x14ac:dyDescent="0.25">
      <c r="A178" s="174"/>
      <c r="B178" s="174"/>
      <c r="C178" s="153"/>
      <c r="D178" s="153"/>
      <c r="E178" s="153"/>
      <c r="F178" s="153"/>
      <c r="G178" s="340"/>
      <c r="H178" s="257"/>
      <c r="I178" s="341" t="e">
        <f>J178+#REF!</f>
        <v>#REF!</v>
      </c>
      <c r="J178" s="350">
        <v>2860</v>
      </c>
      <c r="K178" s="343">
        <f t="shared" si="11"/>
        <v>0</v>
      </c>
      <c r="L178" s="149"/>
      <c r="M178" s="149"/>
      <c r="N178" s="149"/>
      <c r="O178" s="149"/>
      <c r="P178" s="155"/>
      <c r="Q178" s="149"/>
      <c r="R178" s="149"/>
      <c r="S178" s="149"/>
      <c r="T178" s="155"/>
      <c r="U178" s="155"/>
    </row>
    <row r="179" spans="1:21" hidden="1" x14ac:dyDescent="0.25">
      <c r="A179" s="174"/>
      <c r="B179" s="174"/>
      <c r="C179" s="149"/>
      <c r="D179" s="149"/>
      <c r="E179" s="149"/>
      <c r="F179" s="149"/>
      <c r="G179" s="340"/>
      <c r="H179" s="257"/>
      <c r="I179" s="341" t="e">
        <f>J179+#REF!</f>
        <v>#REF!</v>
      </c>
      <c r="J179" s="350">
        <v>2861</v>
      </c>
      <c r="K179" s="343">
        <f t="shared" si="11"/>
        <v>0</v>
      </c>
      <c r="L179" s="149"/>
      <c r="M179" s="149"/>
      <c r="N179" s="149"/>
      <c r="O179" s="149"/>
      <c r="P179" s="155"/>
      <c r="Q179" s="149"/>
      <c r="R179" s="149"/>
      <c r="S179" s="149"/>
      <c r="T179" s="155"/>
      <c r="U179" s="155"/>
    </row>
    <row r="180" spans="1:21" hidden="1" x14ac:dyDescent="0.25">
      <c r="A180" s="174"/>
      <c r="B180" s="174"/>
      <c r="C180" s="153"/>
      <c r="D180" s="153"/>
      <c r="E180" s="153"/>
      <c r="F180" s="153"/>
      <c r="G180" s="340"/>
      <c r="H180" s="257"/>
      <c r="I180" s="341" t="e">
        <f>J180+#REF!</f>
        <v>#REF!</v>
      </c>
      <c r="J180" s="350">
        <v>2862</v>
      </c>
      <c r="K180" s="343">
        <f t="shared" si="11"/>
        <v>0</v>
      </c>
      <c r="L180" s="149"/>
      <c r="M180" s="149"/>
      <c r="N180" s="149"/>
      <c r="O180" s="149"/>
      <c r="P180" s="155"/>
      <c r="Q180" s="149"/>
      <c r="R180" s="149"/>
      <c r="S180" s="149"/>
      <c r="T180" s="155"/>
      <c r="U180" s="155"/>
    </row>
    <row r="181" spans="1:21" hidden="1" x14ac:dyDescent="0.25">
      <c r="A181" s="174"/>
      <c r="B181" s="174"/>
      <c r="C181" s="153"/>
      <c r="D181" s="153"/>
      <c r="E181" s="153"/>
      <c r="F181" s="153"/>
      <c r="G181" s="340"/>
      <c r="H181" s="257"/>
      <c r="I181" s="341" t="e">
        <f>J181+#REF!</f>
        <v>#REF!</v>
      </c>
      <c r="J181" s="350">
        <v>2863</v>
      </c>
      <c r="K181" s="343">
        <f t="shared" si="11"/>
        <v>0</v>
      </c>
      <c r="L181" s="149"/>
      <c r="M181" s="149"/>
      <c r="N181" s="149"/>
      <c r="O181" s="149"/>
      <c r="P181" s="155"/>
      <c r="Q181" s="149"/>
      <c r="R181" s="149"/>
      <c r="S181" s="149"/>
      <c r="T181" s="155"/>
      <c r="U181" s="155"/>
    </row>
    <row r="182" spans="1:21" hidden="1" x14ac:dyDescent="0.25">
      <c r="A182" s="174"/>
      <c r="B182" s="174"/>
      <c r="C182" s="153"/>
      <c r="D182" s="153"/>
      <c r="E182" s="153"/>
      <c r="F182" s="153"/>
      <c r="G182" s="340"/>
      <c r="H182" s="257"/>
      <c r="I182" s="341" t="e">
        <f>J182+#REF!</f>
        <v>#REF!</v>
      </c>
      <c r="J182" s="350">
        <v>2864</v>
      </c>
      <c r="K182" s="343">
        <f t="shared" si="11"/>
        <v>0</v>
      </c>
      <c r="L182" s="149"/>
      <c r="M182" s="149"/>
      <c r="N182" s="149"/>
      <c r="O182" s="149"/>
      <c r="P182" s="155"/>
      <c r="Q182" s="149"/>
      <c r="R182" s="149"/>
      <c r="S182" s="149"/>
      <c r="T182" s="155"/>
      <c r="U182" s="155"/>
    </row>
    <row r="183" spans="1:21" hidden="1" x14ac:dyDescent="0.25">
      <c r="A183" s="174"/>
      <c r="B183" s="174"/>
      <c r="C183" s="153"/>
      <c r="D183" s="153"/>
      <c r="E183" s="153"/>
      <c r="F183" s="153"/>
      <c r="G183" s="340"/>
      <c r="H183" s="257"/>
      <c r="I183" s="341" t="e">
        <f>J183+#REF!</f>
        <v>#REF!</v>
      </c>
      <c r="J183" s="350">
        <v>2865</v>
      </c>
      <c r="K183" s="343">
        <f t="shared" si="11"/>
        <v>0</v>
      </c>
      <c r="L183" s="149"/>
      <c r="M183" s="149"/>
      <c r="N183" s="149"/>
      <c r="O183" s="149"/>
      <c r="P183" s="155"/>
      <c r="Q183" s="149"/>
      <c r="R183" s="149"/>
      <c r="S183" s="149"/>
      <c r="T183" s="155"/>
      <c r="U183" s="155"/>
    </row>
    <row r="184" spans="1:21" hidden="1" x14ac:dyDescent="0.25">
      <c r="A184" s="174"/>
      <c r="B184" s="174"/>
      <c r="C184" s="153"/>
      <c r="D184" s="153"/>
      <c r="E184" s="153"/>
      <c r="F184" s="153"/>
      <c r="G184" s="340"/>
      <c r="H184" s="257"/>
      <c r="I184" s="341" t="e">
        <f>J184+#REF!</f>
        <v>#REF!</v>
      </c>
      <c r="J184" s="350">
        <v>2866</v>
      </c>
      <c r="K184" s="343">
        <f t="shared" si="11"/>
        <v>0</v>
      </c>
      <c r="L184" s="149"/>
      <c r="M184" s="149"/>
      <c r="N184" s="149"/>
      <c r="O184" s="149"/>
      <c r="P184" s="155"/>
      <c r="Q184" s="149"/>
      <c r="R184" s="149"/>
      <c r="S184" s="149"/>
      <c r="T184" s="155"/>
      <c r="U184" s="155"/>
    </row>
    <row r="185" spans="1:21" hidden="1" x14ac:dyDescent="0.25">
      <c r="A185" s="174"/>
      <c r="B185" s="174"/>
      <c r="C185" s="153"/>
      <c r="D185" s="153"/>
      <c r="E185" s="153"/>
      <c r="F185" s="153"/>
      <c r="G185" s="340"/>
      <c r="H185" s="257"/>
      <c r="I185" s="341" t="e">
        <f>J185+#REF!</f>
        <v>#REF!</v>
      </c>
      <c r="J185" s="350">
        <v>2867</v>
      </c>
      <c r="K185" s="343">
        <f t="shared" si="11"/>
        <v>0</v>
      </c>
      <c r="L185" s="149"/>
      <c r="M185" s="149"/>
      <c r="N185" s="149"/>
      <c r="O185" s="149"/>
      <c r="P185" s="155"/>
      <c r="Q185" s="149"/>
      <c r="R185" s="149"/>
      <c r="S185" s="149"/>
      <c r="T185" s="155"/>
      <c r="U185" s="155"/>
    </row>
    <row r="186" spans="1:21" hidden="1" x14ac:dyDescent="0.25">
      <c r="A186" s="174"/>
      <c r="B186" s="174"/>
      <c r="C186" s="149"/>
      <c r="D186" s="149"/>
      <c r="E186" s="149"/>
      <c r="F186" s="149"/>
      <c r="G186" s="340"/>
      <c r="H186" s="257"/>
      <c r="I186" s="341" t="e">
        <f>J186+#REF!</f>
        <v>#REF!</v>
      </c>
      <c r="J186" s="350">
        <v>2868</v>
      </c>
      <c r="K186" s="343">
        <f t="shared" si="11"/>
        <v>0</v>
      </c>
      <c r="L186" s="149"/>
      <c r="M186" s="149"/>
      <c r="N186" s="149"/>
      <c r="O186" s="149"/>
      <c r="P186" s="155"/>
      <c r="Q186" s="149"/>
      <c r="R186" s="149"/>
      <c r="S186" s="149"/>
      <c r="T186" s="155"/>
      <c r="U186" s="155"/>
    </row>
    <row r="187" spans="1:21" hidden="1" x14ac:dyDescent="0.25">
      <c r="A187" s="174"/>
      <c r="B187" s="174"/>
      <c r="C187" s="149"/>
      <c r="D187" s="149"/>
      <c r="E187" s="149"/>
      <c r="F187" s="149"/>
      <c r="G187" s="340"/>
      <c r="H187" s="257"/>
      <c r="I187" s="341" t="e">
        <f>J187+#REF!</f>
        <v>#REF!</v>
      </c>
      <c r="J187" s="350">
        <v>2869</v>
      </c>
      <c r="K187" s="343">
        <f t="shared" si="11"/>
        <v>0</v>
      </c>
      <c r="L187" s="149"/>
      <c r="M187" s="149"/>
      <c r="N187" s="149"/>
      <c r="O187" s="149"/>
      <c r="P187" s="155"/>
      <c r="Q187" s="149"/>
      <c r="R187" s="149"/>
      <c r="S187" s="149"/>
      <c r="T187" s="155"/>
      <c r="U187" s="155"/>
    </row>
    <row r="188" spans="1:21" hidden="1" x14ac:dyDescent="0.25">
      <c r="A188" s="174"/>
      <c r="B188" s="174"/>
      <c r="C188" s="149"/>
      <c r="D188" s="149"/>
      <c r="E188" s="149"/>
      <c r="F188" s="149"/>
      <c r="G188" s="340"/>
      <c r="H188" s="257"/>
      <c r="I188" s="341" t="e">
        <f>J188+#REF!</f>
        <v>#REF!</v>
      </c>
      <c r="J188" s="350">
        <v>2870</v>
      </c>
      <c r="K188" s="343">
        <f t="shared" si="11"/>
        <v>0</v>
      </c>
      <c r="L188" s="149"/>
      <c r="M188" s="149"/>
      <c r="N188" s="149"/>
      <c r="O188" s="149"/>
      <c r="P188" s="155"/>
      <c r="Q188" s="149"/>
      <c r="R188" s="149"/>
      <c r="S188" s="149"/>
      <c r="T188" s="155"/>
      <c r="U188" s="155"/>
    </row>
    <row r="189" spans="1:21" hidden="1" x14ac:dyDescent="0.25">
      <c r="A189" s="174"/>
      <c r="B189" s="174"/>
      <c r="C189" s="149"/>
      <c r="D189" s="149"/>
      <c r="E189" s="149"/>
      <c r="F189" s="149"/>
      <c r="G189" s="340"/>
      <c r="H189" s="257"/>
      <c r="I189" s="341" t="e">
        <f>J189+#REF!</f>
        <v>#REF!</v>
      </c>
      <c r="J189" s="350">
        <v>2871</v>
      </c>
      <c r="K189" s="343">
        <f t="shared" si="11"/>
        <v>0</v>
      </c>
      <c r="L189" s="149"/>
      <c r="M189" s="149"/>
      <c r="N189" s="149"/>
      <c r="O189" s="149"/>
      <c r="P189" s="155"/>
      <c r="Q189" s="149"/>
      <c r="R189" s="149"/>
      <c r="S189" s="149"/>
      <c r="T189" s="155"/>
      <c r="U189" s="155"/>
    </row>
    <row r="190" spans="1:21" hidden="1" x14ac:dyDescent="0.25">
      <c r="A190" s="174"/>
      <c r="B190" s="174"/>
      <c r="C190" s="149"/>
      <c r="D190" s="149"/>
      <c r="E190" s="149"/>
      <c r="F190" s="149"/>
      <c r="G190" s="340"/>
      <c r="H190" s="257"/>
      <c r="I190" s="341" t="e">
        <f>J190+#REF!</f>
        <v>#REF!</v>
      </c>
      <c r="J190" s="350">
        <v>2872</v>
      </c>
      <c r="K190" s="343">
        <f t="shared" si="11"/>
        <v>0</v>
      </c>
      <c r="L190" s="149"/>
      <c r="M190" s="149"/>
      <c r="N190" s="149"/>
      <c r="O190" s="149"/>
      <c r="P190" s="155"/>
      <c r="Q190" s="149"/>
      <c r="R190" s="149"/>
      <c r="S190" s="149"/>
      <c r="T190" s="155"/>
      <c r="U190" s="155"/>
    </row>
    <row r="191" spans="1:21" hidden="1" x14ac:dyDescent="0.25">
      <c r="A191" s="174"/>
      <c r="B191" s="174"/>
      <c r="C191" s="153"/>
      <c r="D191" s="153"/>
      <c r="E191" s="153"/>
      <c r="F191" s="153"/>
      <c r="G191" s="340"/>
      <c r="H191" s="257"/>
      <c r="I191" s="341" t="e">
        <f>J191+#REF!</f>
        <v>#REF!</v>
      </c>
      <c r="J191" s="350">
        <v>2873</v>
      </c>
      <c r="K191" s="343">
        <f t="shared" si="11"/>
        <v>0</v>
      </c>
      <c r="L191" s="149"/>
      <c r="M191" s="149"/>
      <c r="N191" s="149"/>
      <c r="O191" s="149"/>
      <c r="P191" s="155"/>
      <c r="Q191" s="149"/>
      <c r="R191" s="149"/>
      <c r="S191" s="149"/>
      <c r="T191" s="155"/>
      <c r="U191" s="155"/>
    </row>
    <row r="192" spans="1:21" x14ac:dyDescent="0.25">
      <c r="A192" s="174"/>
      <c r="B192" s="174"/>
      <c r="C192" s="153"/>
      <c r="D192" s="153"/>
      <c r="E192" s="153"/>
      <c r="F192" s="153"/>
      <c r="G192" s="340"/>
      <c r="H192" s="257"/>
      <c r="I192" s="341"/>
      <c r="J192" s="347"/>
      <c r="K192" s="343"/>
      <c r="L192" s="149"/>
      <c r="M192" s="149"/>
      <c r="N192" s="149"/>
      <c r="O192" s="149"/>
      <c r="P192" s="155"/>
      <c r="Q192" s="149"/>
      <c r="R192" s="149"/>
      <c r="S192" s="149"/>
      <c r="T192" s="155"/>
      <c r="U192" s="149"/>
    </row>
    <row r="193" spans="1:21" x14ac:dyDescent="0.25">
      <c r="A193" s="174"/>
      <c r="B193" s="174"/>
      <c r="C193" s="153"/>
      <c r="D193" s="153"/>
      <c r="E193" s="153"/>
      <c r="F193" s="153"/>
      <c r="G193" s="340"/>
      <c r="H193" s="257"/>
      <c r="I193" s="341"/>
      <c r="J193" s="347"/>
      <c r="K193" s="343"/>
      <c r="L193" s="149"/>
      <c r="M193" s="149"/>
      <c r="N193" s="149"/>
      <c r="O193" s="149"/>
      <c r="P193" s="155"/>
      <c r="Q193" s="149"/>
      <c r="R193" s="149"/>
      <c r="S193" s="149"/>
      <c r="T193" s="155"/>
      <c r="U193" s="149"/>
    </row>
    <row r="194" spans="1:21" x14ac:dyDescent="0.25">
      <c r="A194" s="174"/>
      <c r="B194" s="174"/>
      <c r="C194" s="153"/>
      <c r="D194" s="153"/>
      <c r="E194" s="153"/>
      <c r="F194" s="153"/>
      <c r="G194" s="340"/>
      <c r="H194" s="257"/>
      <c r="I194" s="341"/>
      <c r="J194" s="347"/>
      <c r="K194" s="343"/>
      <c r="L194" s="149"/>
      <c r="M194" s="149"/>
      <c r="N194" s="149"/>
      <c r="O194" s="149"/>
      <c r="P194" s="155"/>
      <c r="Q194" s="149"/>
      <c r="R194" s="149"/>
      <c r="S194" s="149"/>
      <c r="T194" s="155"/>
      <c r="U194" s="149"/>
    </row>
    <row r="195" spans="1:21" x14ac:dyDescent="0.25">
      <c r="A195" s="174"/>
      <c r="B195" s="174"/>
      <c r="C195" s="153"/>
      <c r="D195" s="153"/>
      <c r="E195" s="153"/>
      <c r="F195" s="153"/>
      <c r="G195" s="340"/>
      <c r="H195" s="257"/>
      <c r="I195" s="341"/>
      <c r="J195" s="347"/>
      <c r="K195" s="343"/>
      <c r="L195" s="149"/>
      <c r="M195" s="149"/>
      <c r="N195" s="149"/>
      <c r="O195" s="149"/>
      <c r="P195" s="155"/>
      <c r="Q195" s="149"/>
      <c r="R195" s="149"/>
      <c r="S195" s="149"/>
      <c r="T195" s="155"/>
      <c r="U195" s="149"/>
    </row>
    <row r="196" spans="1:21" x14ac:dyDescent="0.25">
      <c r="L196" s="148">
        <f t="shared" ref="L196:U196" si="12">SUM(L2:L195)</f>
        <v>19</v>
      </c>
      <c r="M196" s="148">
        <f t="shared" si="12"/>
        <v>24</v>
      </c>
      <c r="N196" s="148">
        <f t="shared" si="12"/>
        <v>0</v>
      </c>
      <c r="O196" s="148">
        <f t="shared" si="12"/>
        <v>0</v>
      </c>
      <c r="P196" s="148">
        <f t="shared" si="12"/>
        <v>0</v>
      </c>
      <c r="Q196" s="148">
        <f t="shared" si="12"/>
        <v>0</v>
      </c>
      <c r="R196" s="148">
        <f t="shared" si="12"/>
        <v>19</v>
      </c>
      <c r="S196" s="148">
        <f t="shared" si="12"/>
        <v>0</v>
      </c>
      <c r="T196" s="148">
        <f t="shared" si="12"/>
        <v>0</v>
      </c>
      <c r="U196" s="148">
        <f t="shared" si="12"/>
        <v>0</v>
      </c>
    </row>
  </sheetData>
  <autoFilter ref="A1:U157" xr:uid="{00000000-0009-0000-0000-00000A000000}">
    <sortState xmlns:xlrd2="http://schemas.microsoft.com/office/spreadsheetml/2017/richdata2" ref="A2:U157">
      <sortCondition ref="A2:A157"/>
    </sortState>
  </autoFilter>
  <sortState xmlns:xlrd2="http://schemas.microsoft.com/office/spreadsheetml/2017/richdata2" ref="A2:U195">
    <sortCondition ref="A2:A195"/>
  </sortState>
  <pageMargins left="6.6666666666666693E-2" right="0.75" top="1" bottom="1" header="0.51180555555555496" footer="0.51180555555555496"/>
  <pageSetup paperSize="9" firstPageNumber="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>
    <tabColor theme="0" tint="-0.249977111117893"/>
  </sheetPr>
  <dimension ref="A1:AS74"/>
  <sheetViews>
    <sheetView topLeftCell="A3" workbookViewId="0">
      <selection activeCell="E25" sqref="E25:E26"/>
    </sheetView>
  </sheetViews>
  <sheetFormatPr defaultColWidth="8.85546875" defaultRowHeight="12.75" x14ac:dyDescent="0.2"/>
  <cols>
    <col min="1" max="1" width="6.140625" style="8" customWidth="1"/>
    <col min="2" max="3" width="5.140625" style="8" customWidth="1"/>
    <col min="4" max="4" width="4.7109375" style="8" customWidth="1"/>
    <col min="5" max="5" width="5.42578125" style="8" customWidth="1"/>
    <col min="6" max="6" width="4.85546875" style="8" customWidth="1"/>
    <col min="7" max="7" width="5" style="8" customWidth="1"/>
    <col min="8" max="8" width="5.28515625" style="8" customWidth="1"/>
    <col min="9" max="9" width="5.42578125" style="8" customWidth="1"/>
    <col min="10" max="10" width="5.140625" style="8" customWidth="1"/>
    <col min="11" max="11" width="5.28515625" style="8" customWidth="1"/>
    <col min="12" max="12" width="5.7109375" style="8" customWidth="1"/>
    <col min="13" max="13" width="4.85546875" style="8" customWidth="1"/>
    <col min="14" max="14" width="4.7109375" style="8" customWidth="1"/>
    <col min="15" max="15" width="5.7109375" style="8" customWidth="1"/>
    <col min="16" max="17" width="5.140625" style="8" customWidth="1"/>
    <col min="18" max="18" width="6.7109375" customWidth="1"/>
    <col min="19" max="19" width="5" customWidth="1"/>
    <col min="20" max="20" width="4.7109375" customWidth="1"/>
    <col min="21" max="21" width="3.140625" customWidth="1"/>
    <col min="22" max="23" width="4.7109375" customWidth="1"/>
    <col min="24" max="24" width="4" customWidth="1"/>
    <col min="25" max="26" width="4.7109375" customWidth="1"/>
    <col min="27" max="27" width="4.140625" customWidth="1"/>
    <col min="28" max="29" width="4.7109375" customWidth="1"/>
    <col min="30" max="30" width="4" customWidth="1"/>
    <col min="31" max="32" width="4.7109375" customWidth="1"/>
    <col min="33" max="33" width="3.7109375" customWidth="1"/>
    <col min="34" max="35" width="4.7109375" customWidth="1"/>
    <col min="36" max="36" width="3.7109375" customWidth="1"/>
    <col min="37" max="37" width="5.7109375" customWidth="1"/>
    <col min="38" max="38" width="4.85546875" customWidth="1"/>
    <col min="39" max="39" width="6" customWidth="1"/>
    <col min="40" max="40" width="4.42578125" customWidth="1"/>
    <col min="41" max="41" width="6.7109375" customWidth="1"/>
    <col min="42" max="42" width="6.28515625" customWidth="1"/>
  </cols>
  <sheetData>
    <row r="1" spans="1:38" ht="15.75" thickBot="1" x14ac:dyDescent="0.25">
      <c r="A1" s="6" t="s">
        <v>89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1:38" ht="21.75" customHeight="1" x14ac:dyDescent="0.4">
      <c r="A2" s="540" t="s">
        <v>18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42">
        <v>14</v>
      </c>
      <c r="S2" s="538">
        <v>1</v>
      </c>
      <c r="T2" s="539"/>
      <c r="U2" s="34"/>
      <c r="V2" s="538">
        <v>2</v>
      </c>
      <c r="W2" s="539"/>
      <c r="X2" s="34"/>
      <c r="Y2" s="538">
        <v>3</v>
      </c>
      <c r="Z2" s="539"/>
      <c r="AA2" s="34"/>
      <c r="AB2" s="538">
        <v>4</v>
      </c>
      <c r="AC2" s="539"/>
      <c r="AD2" s="34"/>
      <c r="AE2" s="538">
        <v>5</v>
      </c>
      <c r="AF2" s="539"/>
      <c r="AG2" s="34"/>
      <c r="AH2" s="538">
        <v>6</v>
      </c>
      <c r="AI2" s="539"/>
      <c r="AJ2" s="35"/>
      <c r="AK2" s="35"/>
      <c r="AL2" s="35"/>
    </row>
    <row r="3" spans="1:38" ht="15.75" x14ac:dyDescent="0.25">
      <c r="A3" s="6"/>
      <c r="R3" s="32" t="s">
        <v>122</v>
      </c>
      <c r="S3" s="39">
        <v>1</v>
      </c>
      <c r="T3" s="39">
        <v>14</v>
      </c>
      <c r="U3" s="37"/>
      <c r="V3" s="39">
        <v>1</v>
      </c>
      <c r="W3" s="39">
        <v>13</v>
      </c>
      <c r="X3" s="37"/>
      <c r="Y3" s="39">
        <v>1</v>
      </c>
      <c r="Z3" s="39">
        <v>12</v>
      </c>
      <c r="AA3" s="37"/>
      <c r="AB3" s="39">
        <v>1</v>
      </c>
      <c r="AC3" s="39">
        <v>11</v>
      </c>
      <c r="AD3" s="37"/>
      <c r="AE3" s="39">
        <v>1</v>
      </c>
      <c r="AF3" s="39">
        <v>10</v>
      </c>
      <c r="AG3" s="37"/>
      <c r="AH3" s="39">
        <v>1</v>
      </c>
      <c r="AI3" s="39">
        <v>9</v>
      </c>
      <c r="AJ3" s="35"/>
      <c r="AK3" s="35"/>
      <c r="AL3" s="35"/>
    </row>
    <row r="4" spans="1:38" ht="16.5" thickBot="1" x14ac:dyDescent="0.3">
      <c r="A4" s="6"/>
      <c r="I4" s="43" t="s">
        <v>88</v>
      </c>
      <c r="J4" s="43"/>
      <c r="K4" s="44"/>
      <c r="L4" s="43"/>
      <c r="M4" s="43"/>
      <c r="N4" s="43"/>
      <c r="O4" s="45"/>
      <c r="P4" s="45"/>
      <c r="Q4" s="45"/>
      <c r="R4" s="45"/>
      <c r="S4" s="39">
        <v>2</v>
      </c>
      <c r="T4" s="39">
        <v>13</v>
      </c>
      <c r="U4" s="37"/>
      <c r="V4" s="39">
        <v>14</v>
      </c>
      <c r="W4" s="39">
        <v>12</v>
      </c>
      <c r="X4" s="37"/>
      <c r="Y4" s="39">
        <v>13</v>
      </c>
      <c r="Z4" s="39">
        <v>11</v>
      </c>
      <c r="AA4" s="37"/>
      <c r="AB4" s="39">
        <v>12</v>
      </c>
      <c r="AC4" s="39">
        <v>10</v>
      </c>
      <c r="AD4" s="37"/>
      <c r="AE4" s="39">
        <v>11</v>
      </c>
      <c r="AF4" s="39">
        <v>9</v>
      </c>
      <c r="AG4" s="37"/>
      <c r="AH4" s="39">
        <v>10</v>
      </c>
      <c r="AI4" s="39">
        <v>8</v>
      </c>
      <c r="AJ4" s="35"/>
      <c r="AK4" s="35"/>
      <c r="AL4" s="35"/>
    </row>
    <row r="5" spans="1:38" ht="16.5" thickBot="1" x14ac:dyDescent="0.3">
      <c r="A5" s="63" t="s">
        <v>47</v>
      </c>
      <c r="B5" s="64" t="s">
        <v>130</v>
      </c>
      <c r="C5" s="65" t="s">
        <v>126</v>
      </c>
      <c r="D5" s="65" t="s">
        <v>65</v>
      </c>
      <c r="E5" s="65" t="s">
        <v>125</v>
      </c>
      <c r="F5" s="65" t="s">
        <v>137</v>
      </c>
      <c r="G5" s="66" t="s">
        <v>76</v>
      </c>
      <c r="H5" s="67"/>
      <c r="I5" s="67"/>
      <c r="J5" s="67"/>
      <c r="K5" s="67"/>
      <c r="L5" s="67"/>
      <c r="M5" s="67"/>
      <c r="N5" s="67"/>
      <c r="O5" s="68"/>
      <c r="P5" s="31"/>
      <c r="Q5" s="45"/>
      <c r="R5" s="45"/>
      <c r="S5" s="39">
        <v>3</v>
      </c>
      <c r="T5" s="39">
        <v>12</v>
      </c>
      <c r="U5" s="37"/>
      <c r="V5" s="39">
        <v>2</v>
      </c>
      <c r="W5" s="39">
        <v>11</v>
      </c>
      <c r="X5" s="37"/>
      <c r="Y5" s="39">
        <v>14</v>
      </c>
      <c r="Z5" s="39">
        <v>10</v>
      </c>
      <c r="AA5" s="37"/>
      <c r="AB5" s="39">
        <v>13</v>
      </c>
      <c r="AC5" s="39">
        <v>9</v>
      </c>
      <c r="AD5" s="37"/>
      <c r="AE5" s="39">
        <v>12</v>
      </c>
      <c r="AF5" s="39">
        <v>8</v>
      </c>
      <c r="AG5" s="37"/>
      <c r="AH5" s="39">
        <v>11</v>
      </c>
      <c r="AI5" s="39">
        <v>7</v>
      </c>
      <c r="AJ5" s="35"/>
      <c r="AK5" s="35"/>
      <c r="AL5" s="35"/>
    </row>
    <row r="6" spans="1:38" ht="16.5" thickBot="1" x14ac:dyDescent="0.3">
      <c r="A6" s="69" t="s">
        <v>54</v>
      </c>
      <c r="B6" s="70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8"/>
      <c r="P6" s="31"/>
      <c r="Q6" s="45"/>
      <c r="R6" s="45"/>
      <c r="S6" s="39">
        <v>4</v>
      </c>
      <c r="T6" s="39">
        <v>11</v>
      </c>
      <c r="U6" s="37"/>
      <c r="V6" s="39">
        <v>3</v>
      </c>
      <c r="W6" s="39">
        <v>10</v>
      </c>
      <c r="X6" s="37"/>
      <c r="Y6" s="39">
        <v>2</v>
      </c>
      <c r="Z6" s="39">
        <v>9</v>
      </c>
      <c r="AA6" s="37"/>
      <c r="AB6" s="39">
        <v>14</v>
      </c>
      <c r="AC6" s="39">
        <v>8</v>
      </c>
      <c r="AD6" s="37"/>
      <c r="AE6" s="39">
        <v>13</v>
      </c>
      <c r="AF6" s="39">
        <v>7</v>
      </c>
      <c r="AG6" s="37"/>
      <c r="AH6" s="39">
        <v>12</v>
      </c>
      <c r="AI6" s="39">
        <v>6</v>
      </c>
      <c r="AJ6" s="35"/>
      <c r="AK6" s="35"/>
      <c r="AL6" s="35"/>
    </row>
    <row r="7" spans="1:38" ht="15.75" x14ac:dyDescent="0.25">
      <c r="A7" s="71" t="s">
        <v>10</v>
      </c>
      <c r="B7" s="72" t="s">
        <v>76</v>
      </c>
      <c r="C7" s="72" t="s">
        <v>137</v>
      </c>
      <c r="D7" s="72" t="s">
        <v>25</v>
      </c>
      <c r="E7" s="72" t="s">
        <v>126</v>
      </c>
      <c r="F7" s="72" t="s">
        <v>74</v>
      </c>
      <c r="G7" s="72" t="s">
        <v>65</v>
      </c>
      <c r="H7" s="72" t="s">
        <v>28</v>
      </c>
      <c r="I7" s="72" t="s">
        <v>68</v>
      </c>
      <c r="J7" s="72" t="s">
        <v>127</v>
      </c>
      <c r="K7" s="72" t="s">
        <v>3</v>
      </c>
      <c r="L7" s="73"/>
      <c r="M7" s="74"/>
      <c r="N7" s="74"/>
      <c r="O7" s="74"/>
      <c r="P7" s="46"/>
      <c r="Q7" s="47"/>
      <c r="R7" s="47"/>
      <c r="S7" s="39">
        <v>5</v>
      </c>
      <c r="T7" s="39">
        <v>10</v>
      </c>
      <c r="U7" s="37"/>
      <c r="V7" s="39">
        <v>4</v>
      </c>
      <c r="W7" s="39">
        <v>9</v>
      </c>
      <c r="X7" s="37"/>
      <c r="Y7" s="39">
        <v>3</v>
      </c>
      <c r="Z7" s="39">
        <v>8</v>
      </c>
      <c r="AA7" s="37"/>
      <c r="AB7" s="39">
        <v>2</v>
      </c>
      <c r="AC7" s="39">
        <v>7</v>
      </c>
      <c r="AD7" s="37"/>
      <c r="AE7" s="39">
        <v>14</v>
      </c>
      <c r="AF7" s="39">
        <v>6</v>
      </c>
      <c r="AG7" s="37"/>
      <c r="AH7" s="39">
        <v>13</v>
      </c>
      <c r="AI7" s="39">
        <v>5</v>
      </c>
      <c r="AJ7" s="35"/>
      <c r="AK7" s="35"/>
      <c r="AL7" s="35"/>
    </row>
    <row r="8" spans="1:38" ht="15.75" x14ac:dyDescent="0.25">
      <c r="A8" s="68" t="s">
        <v>39</v>
      </c>
      <c r="B8" s="68"/>
      <c r="C8" s="67"/>
      <c r="D8" s="67"/>
      <c r="E8" s="67"/>
      <c r="F8" s="67"/>
      <c r="G8" s="67"/>
      <c r="H8" s="67"/>
      <c r="I8" s="67"/>
      <c r="J8" s="67"/>
      <c r="K8" s="67"/>
      <c r="L8" s="67"/>
      <c r="M8" s="74"/>
      <c r="N8" s="74"/>
      <c r="O8" s="74"/>
      <c r="P8" s="46"/>
      <c r="Q8" s="47"/>
      <c r="R8" s="47"/>
      <c r="S8" s="39">
        <v>6</v>
      </c>
      <c r="T8" s="39">
        <v>9</v>
      </c>
      <c r="U8" s="37"/>
      <c r="V8" s="39">
        <v>5</v>
      </c>
      <c r="W8" s="39">
        <v>8</v>
      </c>
      <c r="X8" s="37"/>
      <c r="Y8" s="39">
        <v>4</v>
      </c>
      <c r="Z8" s="39">
        <v>7</v>
      </c>
      <c r="AA8" s="37"/>
      <c r="AB8" s="39">
        <v>3</v>
      </c>
      <c r="AC8" s="39">
        <v>6</v>
      </c>
      <c r="AD8" s="37"/>
      <c r="AE8" s="39">
        <v>2</v>
      </c>
      <c r="AF8" s="39">
        <v>5</v>
      </c>
      <c r="AG8" s="37"/>
      <c r="AH8" s="39">
        <v>14</v>
      </c>
      <c r="AI8" s="39">
        <v>4</v>
      </c>
      <c r="AJ8" s="35"/>
      <c r="AK8" s="35"/>
      <c r="AL8" s="35"/>
    </row>
    <row r="9" spans="1:38" ht="16.5" thickBot="1" x14ac:dyDescent="0.3">
      <c r="A9" s="70"/>
      <c r="B9" s="70"/>
      <c r="C9" s="67"/>
      <c r="D9" s="67"/>
      <c r="E9" s="67"/>
      <c r="F9" s="67"/>
      <c r="G9" s="67"/>
      <c r="H9" s="67"/>
      <c r="I9" s="67"/>
      <c r="J9" s="67"/>
      <c r="K9" s="67"/>
      <c r="L9" s="67"/>
      <c r="M9" s="74"/>
      <c r="N9" s="74"/>
      <c r="O9" s="74"/>
      <c r="P9" s="46"/>
      <c r="Q9" s="47"/>
      <c r="R9" s="47"/>
      <c r="S9" s="39">
        <v>7</v>
      </c>
      <c r="T9" s="39">
        <v>8</v>
      </c>
      <c r="U9" s="37"/>
      <c r="V9" s="39">
        <v>6</v>
      </c>
      <c r="W9" s="39">
        <v>7</v>
      </c>
      <c r="X9" s="37"/>
      <c r="Y9" s="39">
        <v>5</v>
      </c>
      <c r="Z9" s="39">
        <v>6</v>
      </c>
      <c r="AA9" s="37"/>
      <c r="AB9" s="48">
        <v>4</v>
      </c>
      <c r="AC9" s="49">
        <v>5</v>
      </c>
      <c r="AD9" s="37"/>
      <c r="AE9" s="39">
        <v>3</v>
      </c>
      <c r="AF9" s="39">
        <v>4</v>
      </c>
      <c r="AG9" s="37"/>
      <c r="AH9" s="39">
        <v>2</v>
      </c>
      <c r="AI9" s="39">
        <v>3</v>
      </c>
      <c r="AJ9" s="35"/>
      <c r="AK9" s="35"/>
      <c r="AL9" s="35"/>
    </row>
    <row r="10" spans="1:38" ht="15.75" x14ac:dyDescent="0.25">
      <c r="A10" s="75" t="s">
        <v>54</v>
      </c>
      <c r="B10" s="76" t="s">
        <v>109</v>
      </c>
      <c r="C10" s="76" t="s">
        <v>28</v>
      </c>
      <c r="D10" s="76" t="s">
        <v>137</v>
      </c>
      <c r="E10" s="76" t="s">
        <v>42</v>
      </c>
      <c r="F10" s="76" t="s">
        <v>50</v>
      </c>
      <c r="G10" s="76" t="s">
        <v>126</v>
      </c>
      <c r="H10" s="76" t="s">
        <v>130</v>
      </c>
      <c r="I10" s="76" t="s">
        <v>51</v>
      </c>
      <c r="J10" s="68"/>
      <c r="K10" s="68"/>
      <c r="L10" s="68"/>
      <c r="M10" s="68"/>
      <c r="N10" s="67"/>
      <c r="O10" s="67"/>
      <c r="P10" s="50"/>
      <c r="Q10" s="43"/>
      <c r="R10" s="5"/>
      <c r="S10" s="35"/>
      <c r="T10" s="35"/>
      <c r="U10" s="37"/>
      <c r="V10" s="35"/>
      <c r="W10" s="35"/>
      <c r="X10" s="37"/>
      <c r="Y10" s="35"/>
      <c r="Z10" s="35"/>
      <c r="AA10" s="37"/>
      <c r="AB10" s="35"/>
      <c r="AC10" s="35"/>
      <c r="AD10" s="37"/>
      <c r="AE10" s="35"/>
      <c r="AF10" s="35"/>
      <c r="AG10" s="37"/>
      <c r="AH10" s="35"/>
      <c r="AI10" s="35"/>
      <c r="AJ10" s="35"/>
      <c r="AK10" s="35"/>
      <c r="AL10" s="35"/>
    </row>
    <row r="11" spans="1:38" ht="16.5" thickBot="1" x14ac:dyDescent="0.3">
      <c r="A11" s="68" t="s">
        <v>52</v>
      </c>
      <c r="B11" s="76" t="s">
        <v>110</v>
      </c>
      <c r="C11" s="76" t="s">
        <v>65</v>
      </c>
      <c r="D11" s="76" t="s">
        <v>3</v>
      </c>
      <c r="E11" s="77" t="s">
        <v>61</v>
      </c>
      <c r="F11" s="76" t="s">
        <v>76</v>
      </c>
      <c r="G11" s="76" t="s">
        <v>62</v>
      </c>
      <c r="H11" s="76" t="s">
        <v>63</v>
      </c>
      <c r="I11" s="68"/>
      <c r="J11" s="68"/>
      <c r="K11" s="68"/>
      <c r="L11" s="68"/>
      <c r="M11" s="68"/>
      <c r="N11" s="67"/>
      <c r="O11" s="67"/>
      <c r="P11" s="50"/>
      <c r="Q11" s="43"/>
      <c r="R11" s="45"/>
      <c r="S11" s="38"/>
      <c r="T11" s="38"/>
      <c r="U11" s="37"/>
      <c r="V11" s="38"/>
      <c r="W11" s="38"/>
      <c r="X11" s="37"/>
      <c r="Y11" s="38"/>
      <c r="Z11" s="38"/>
      <c r="AA11" s="37"/>
      <c r="AB11" s="38"/>
      <c r="AC11" s="38"/>
      <c r="AD11" s="37"/>
      <c r="AE11" s="38"/>
      <c r="AF11" s="38"/>
      <c r="AG11" s="37"/>
      <c r="AH11" s="38"/>
      <c r="AI11" s="38"/>
      <c r="AJ11" s="35"/>
      <c r="AK11" s="35"/>
      <c r="AL11" s="35"/>
    </row>
    <row r="12" spans="1:38" ht="21.75" customHeight="1" thickBot="1" x14ac:dyDescent="0.3">
      <c r="A12" s="70"/>
      <c r="B12" s="70"/>
      <c r="C12" s="67"/>
      <c r="D12" s="67"/>
      <c r="E12" s="67"/>
      <c r="F12" s="67"/>
      <c r="G12" s="67"/>
      <c r="H12" s="67"/>
      <c r="I12" s="67"/>
      <c r="J12" s="68"/>
      <c r="K12" s="68"/>
      <c r="L12" s="68"/>
      <c r="M12" s="68"/>
      <c r="N12" s="68"/>
      <c r="O12" s="67"/>
      <c r="P12" s="50"/>
      <c r="Q12" s="43"/>
      <c r="R12" s="43"/>
      <c r="S12" s="538">
        <v>7</v>
      </c>
      <c r="T12" s="539"/>
      <c r="U12" s="7"/>
      <c r="V12" s="538">
        <v>8</v>
      </c>
      <c r="W12" s="539"/>
      <c r="X12" s="7"/>
      <c r="Y12" s="538">
        <v>9</v>
      </c>
      <c r="Z12" s="539"/>
      <c r="AA12" s="7"/>
      <c r="AB12" s="538">
        <v>10</v>
      </c>
      <c r="AC12" s="539"/>
      <c r="AD12" s="7"/>
      <c r="AE12" s="538">
        <v>11</v>
      </c>
      <c r="AF12" s="539"/>
      <c r="AG12" s="7"/>
      <c r="AH12" s="538">
        <v>12</v>
      </c>
      <c r="AI12" s="539"/>
      <c r="AJ12" s="35"/>
      <c r="AK12" s="538">
        <v>13</v>
      </c>
      <c r="AL12" s="539"/>
    </row>
    <row r="13" spans="1:38" ht="16.5" thickBot="1" x14ac:dyDescent="0.3">
      <c r="A13" s="63" t="s">
        <v>64</v>
      </c>
      <c r="B13" s="76" t="s">
        <v>130</v>
      </c>
      <c r="C13" s="76" t="s">
        <v>28</v>
      </c>
      <c r="D13" s="76" t="s">
        <v>62</v>
      </c>
      <c r="E13" s="76" t="s">
        <v>98</v>
      </c>
      <c r="F13" s="76" t="s">
        <v>74</v>
      </c>
      <c r="G13" s="76" t="s">
        <v>126</v>
      </c>
      <c r="H13" s="76" t="s">
        <v>108</v>
      </c>
      <c r="I13" s="76" t="s">
        <v>25</v>
      </c>
      <c r="J13" s="76" t="s">
        <v>72</v>
      </c>
      <c r="K13" s="76" t="s">
        <v>110</v>
      </c>
      <c r="L13" s="76" t="s">
        <v>67</v>
      </c>
      <c r="M13" s="76" t="s">
        <v>1</v>
      </c>
      <c r="N13" s="73"/>
      <c r="O13" s="73"/>
      <c r="P13" s="51"/>
      <c r="R13" s="5"/>
      <c r="S13" s="39">
        <v>1</v>
      </c>
      <c r="T13" s="39">
        <v>8</v>
      </c>
      <c r="U13" s="37"/>
      <c r="V13" s="39">
        <v>1</v>
      </c>
      <c r="W13" s="39">
        <v>7</v>
      </c>
      <c r="X13" s="37"/>
      <c r="Y13" s="39">
        <v>1</v>
      </c>
      <c r="Z13" s="39">
        <v>6</v>
      </c>
      <c r="AA13" s="37"/>
      <c r="AB13" s="39">
        <v>1</v>
      </c>
      <c r="AC13" s="39">
        <v>5</v>
      </c>
      <c r="AD13" s="37"/>
      <c r="AE13" s="39">
        <v>1</v>
      </c>
      <c r="AF13" s="39">
        <v>4</v>
      </c>
      <c r="AG13" s="37"/>
      <c r="AH13" s="39">
        <v>1</v>
      </c>
      <c r="AI13" s="39">
        <v>3</v>
      </c>
      <c r="AJ13" s="35"/>
      <c r="AK13" s="39">
        <v>1</v>
      </c>
      <c r="AL13" s="39">
        <v>2</v>
      </c>
    </row>
    <row r="14" spans="1:38" ht="15.75" x14ac:dyDescent="0.25">
      <c r="A14" s="74" t="s">
        <v>71</v>
      </c>
      <c r="B14" s="76" t="s">
        <v>133</v>
      </c>
      <c r="C14" s="76" t="s">
        <v>96</v>
      </c>
      <c r="D14" s="76" t="s">
        <v>127</v>
      </c>
      <c r="E14" s="76" t="s">
        <v>109</v>
      </c>
      <c r="F14" s="76" t="s">
        <v>125</v>
      </c>
      <c r="G14" s="76" t="s">
        <v>8</v>
      </c>
      <c r="H14" s="76" t="s">
        <v>48</v>
      </c>
      <c r="I14" s="76" t="s">
        <v>76</v>
      </c>
      <c r="J14" s="76" t="s">
        <v>140</v>
      </c>
      <c r="K14" s="78"/>
      <c r="L14" s="73"/>
      <c r="M14" s="73"/>
      <c r="N14" s="73"/>
      <c r="O14" s="73"/>
      <c r="P14" s="51"/>
      <c r="R14" s="52"/>
      <c r="S14" s="39">
        <v>9</v>
      </c>
      <c r="T14" s="39">
        <v>7</v>
      </c>
      <c r="U14" s="37"/>
      <c r="V14" s="39">
        <v>8</v>
      </c>
      <c r="W14" s="39">
        <v>6</v>
      </c>
      <c r="X14" s="37"/>
      <c r="Y14" s="39">
        <v>7</v>
      </c>
      <c r="Z14" s="39">
        <v>5</v>
      </c>
      <c r="AA14" s="37"/>
      <c r="AB14" s="39">
        <v>6</v>
      </c>
      <c r="AC14" s="39">
        <v>4</v>
      </c>
      <c r="AD14" s="37"/>
      <c r="AE14" s="39">
        <v>5</v>
      </c>
      <c r="AF14" s="39">
        <v>3</v>
      </c>
      <c r="AG14" s="37"/>
      <c r="AH14" s="39">
        <v>4</v>
      </c>
      <c r="AI14" s="39">
        <v>2</v>
      </c>
      <c r="AJ14" s="35"/>
      <c r="AK14" s="39">
        <v>3</v>
      </c>
      <c r="AL14" s="39">
        <v>14</v>
      </c>
    </row>
    <row r="15" spans="1:38" ht="15.75" x14ac:dyDescent="0.2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32"/>
      <c r="Q15" s="52"/>
      <c r="R15" s="52"/>
      <c r="S15" s="39">
        <v>10</v>
      </c>
      <c r="T15" s="39">
        <v>6</v>
      </c>
      <c r="U15" s="37"/>
      <c r="V15" s="39">
        <v>9</v>
      </c>
      <c r="W15" s="39">
        <v>5</v>
      </c>
      <c r="X15" s="37"/>
      <c r="Y15" s="39">
        <v>8</v>
      </c>
      <c r="Z15" s="39">
        <v>4</v>
      </c>
      <c r="AA15" s="37"/>
      <c r="AB15" s="39">
        <v>7</v>
      </c>
      <c r="AC15" s="39">
        <v>3</v>
      </c>
      <c r="AD15" s="37"/>
      <c r="AE15" s="39">
        <v>6</v>
      </c>
      <c r="AF15" s="39">
        <v>2</v>
      </c>
      <c r="AG15" s="37"/>
      <c r="AH15" s="39">
        <v>5</v>
      </c>
      <c r="AI15" s="39">
        <v>14</v>
      </c>
      <c r="AJ15" s="35"/>
      <c r="AK15" s="39">
        <v>4</v>
      </c>
      <c r="AL15" s="39">
        <v>13</v>
      </c>
    </row>
    <row r="16" spans="1:38" ht="15.75" x14ac:dyDescent="0.25">
      <c r="A16" s="79" t="s">
        <v>56</v>
      </c>
      <c r="B16" s="76" t="s">
        <v>126</v>
      </c>
      <c r="C16" s="76" t="s">
        <v>42</v>
      </c>
      <c r="D16" s="76" t="s">
        <v>12</v>
      </c>
      <c r="E16" s="76" t="s">
        <v>13</v>
      </c>
      <c r="F16" s="76" t="s">
        <v>76</v>
      </c>
      <c r="G16" s="76" t="s">
        <v>137</v>
      </c>
      <c r="H16" s="76" t="s">
        <v>61</v>
      </c>
      <c r="I16" s="76" t="s">
        <v>20</v>
      </c>
      <c r="J16" s="76" t="s">
        <v>68</v>
      </c>
      <c r="K16" s="76" t="s">
        <v>90</v>
      </c>
      <c r="L16" s="76" t="s">
        <v>79</v>
      </c>
      <c r="M16" s="76" t="s">
        <v>108</v>
      </c>
      <c r="N16" s="76" t="s">
        <v>3</v>
      </c>
      <c r="O16" s="76" t="s">
        <v>132</v>
      </c>
      <c r="P16" s="31"/>
      <c r="Q16" s="53"/>
      <c r="S16" s="39">
        <v>11</v>
      </c>
      <c r="T16" s="39">
        <v>5</v>
      </c>
      <c r="U16" s="37"/>
      <c r="V16" s="39">
        <v>10</v>
      </c>
      <c r="W16" s="39">
        <v>4</v>
      </c>
      <c r="X16" s="37"/>
      <c r="Y16" s="39">
        <v>9</v>
      </c>
      <c r="Z16" s="39">
        <v>3</v>
      </c>
      <c r="AA16" s="37"/>
      <c r="AB16" s="39">
        <v>8</v>
      </c>
      <c r="AC16" s="39">
        <v>2</v>
      </c>
      <c r="AD16" s="37"/>
      <c r="AE16" s="39">
        <v>7</v>
      </c>
      <c r="AF16" s="39">
        <v>14</v>
      </c>
      <c r="AG16" s="37"/>
      <c r="AH16" s="39">
        <v>6</v>
      </c>
      <c r="AI16" s="39">
        <v>13</v>
      </c>
      <c r="AJ16" s="54"/>
      <c r="AK16" s="39">
        <v>5</v>
      </c>
      <c r="AL16" s="39">
        <v>12</v>
      </c>
    </row>
    <row r="17" spans="1:38" ht="15.75" x14ac:dyDescent="0.25">
      <c r="A17" s="68" t="s">
        <v>44</v>
      </c>
      <c r="B17" s="76" t="s">
        <v>38</v>
      </c>
      <c r="C17" s="76" t="s">
        <v>62</v>
      </c>
      <c r="D17" s="76" t="s">
        <v>26</v>
      </c>
      <c r="E17" s="76" t="s">
        <v>74</v>
      </c>
      <c r="F17" s="76" t="s">
        <v>80</v>
      </c>
      <c r="G17" s="76" t="s">
        <v>120</v>
      </c>
      <c r="H17" s="76" t="s">
        <v>49</v>
      </c>
      <c r="I17" s="76" t="s">
        <v>37</v>
      </c>
      <c r="J17" s="76" t="s">
        <v>127</v>
      </c>
      <c r="K17" s="76" t="s">
        <v>105</v>
      </c>
      <c r="L17" s="76" t="s">
        <v>133</v>
      </c>
      <c r="M17" s="76" t="s">
        <v>135</v>
      </c>
      <c r="N17" s="76" t="s">
        <v>96</v>
      </c>
      <c r="O17" s="76" t="s">
        <v>65</v>
      </c>
      <c r="P17" s="31"/>
      <c r="Q17" s="53"/>
      <c r="R17" s="53"/>
      <c r="S17" s="39">
        <v>12</v>
      </c>
      <c r="T17" s="39">
        <v>4</v>
      </c>
      <c r="U17" s="37"/>
      <c r="V17" s="39">
        <v>11</v>
      </c>
      <c r="W17" s="39">
        <v>3</v>
      </c>
      <c r="X17" s="37"/>
      <c r="Y17" s="39">
        <v>10</v>
      </c>
      <c r="Z17" s="39">
        <v>2</v>
      </c>
      <c r="AA17" s="37"/>
      <c r="AB17" s="39">
        <v>9</v>
      </c>
      <c r="AC17" s="39">
        <v>14</v>
      </c>
      <c r="AD17" s="37"/>
      <c r="AE17" s="39">
        <v>8</v>
      </c>
      <c r="AF17" s="39">
        <v>13</v>
      </c>
      <c r="AG17" s="37"/>
      <c r="AH17" s="39">
        <v>7</v>
      </c>
      <c r="AI17" s="39">
        <v>12</v>
      </c>
      <c r="AJ17" s="54"/>
      <c r="AK17" s="39">
        <v>6</v>
      </c>
      <c r="AL17" s="39">
        <v>11</v>
      </c>
    </row>
    <row r="18" spans="1:38" ht="16.5" thickBot="1" x14ac:dyDescent="0.3">
      <c r="A18" s="74"/>
      <c r="B18" s="74"/>
      <c r="C18" s="80"/>
      <c r="D18" s="80"/>
      <c r="E18" s="80"/>
      <c r="F18" s="80"/>
      <c r="G18" s="74"/>
      <c r="H18" s="74"/>
      <c r="I18" s="74"/>
      <c r="J18" s="74"/>
      <c r="K18" s="74"/>
      <c r="L18" s="74"/>
      <c r="M18" s="74"/>
      <c r="N18" s="74"/>
      <c r="O18" s="74"/>
      <c r="P18" s="46"/>
      <c r="Q18" s="55"/>
      <c r="R18" s="53"/>
      <c r="S18" s="39">
        <v>13</v>
      </c>
      <c r="T18" s="39">
        <v>3</v>
      </c>
      <c r="U18" s="37"/>
      <c r="V18" s="39">
        <v>12</v>
      </c>
      <c r="W18" s="39">
        <v>2</v>
      </c>
      <c r="X18" s="37"/>
      <c r="Y18" s="39">
        <v>11</v>
      </c>
      <c r="Z18" s="39">
        <v>14</v>
      </c>
      <c r="AA18" s="37"/>
      <c r="AB18" s="39">
        <v>10</v>
      </c>
      <c r="AC18" s="39">
        <v>13</v>
      </c>
      <c r="AD18" s="37"/>
      <c r="AE18" s="39">
        <v>9</v>
      </c>
      <c r="AF18" s="39">
        <v>12</v>
      </c>
      <c r="AG18" s="37"/>
      <c r="AH18" s="39">
        <v>8</v>
      </c>
      <c r="AI18" s="39">
        <v>11</v>
      </c>
      <c r="AJ18" s="54"/>
      <c r="AK18" s="39">
        <v>7</v>
      </c>
      <c r="AL18" s="39">
        <v>10</v>
      </c>
    </row>
    <row r="19" spans="1:38" ht="18" customHeight="1" thickBot="1" x14ac:dyDescent="0.3">
      <c r="A19" s="63" t="s">
        <v>136</v>
      </c>
      <c r="B19" s="76" t="s">
        <v>115</v>
      </c>
      <c r="C19" s="81" t="s">
        <v>26</v>
      </c>
      <c r="D19" s="81" t="s">
        <v>120</v>
      </c>
      <c r="E19" s="81" t="s">
        <v>133</v>
      </c>
      <c r="F19" s="81" t="s">
        <v>42</v>
      </c>
      <c r="G19" s="81" t="s">
        <v>58</v>
      </c>
      <c r="H19" s="81" t="s">
        <v>79</v>
      </c>
      <c r="I19" s="81" t="s">
        <v>12</v>
      </c>
      <c r="J19" s="81" t="s">
        <v>48</v>
      </c>
      <c r="K19" s="81" t="s">
        <v>76</v>
      </c>
      <c r="L19" s="81" t="s">
        <v>128</v>
      </c>
      <c r="M19" s="81" t="s">
        <v>94</v>
      </c>
      <c r="N19" s="81" t="s">
        <v>38</v>
      </c>
      <c r="O19" s="76" t="s">
        <v>80</v>
      </c>
      <c r="P19" s="32"/>
      <c r="Q19" s="52"/>
      <c r="R19" s="52"/>
      <c r="S19" s="39">
        <v>14</v>
      </c>
      <c r="T19" s="39">
        <v>2</v>
      </c>
      <c r="U19" s="37"/>
      <c r="V19" s="39">
        <v>13</v>
      </c>
      <c r="W19" s="39">
        <v>14</v>
      </c>
      <c r="X19" s="37"/>
      <c r="Y19" s="39">
        <v>12</v>
      </c>
      <c r="Z19" s="39">
        <v>13</v>
      </c>
      <c r="AA19" s="37"/>
      <c r="AB19" s="39">
        <v>11</v>
      </c>
      <c r="AC19" s="39">
        <v>12</v>
      </c>
      <c r="AD19" s="37"/>
      <c r="AE19" s="39">
        <v>10</v>
      </c>
      <c r="AF19" s="39">
        <v>11</v>
      </c>
      <c r="AG19" s="37"/>
      <c r="AH19" s="39">
        <v>9</v>
      </c>
      <c r="AI19" s="39">
        <v>10</v>
      </c>
      <c r="AJ19" s="54"/>
      <c r="AK19" s="39">
        <v>8</v>
      </c>
      <c r="AL19" s="39">
        <v>9</v>
      </c>
    </row>
    <row r="20" spans="1:38" ht="15.75" x14ac:dyDescent="0.25">
      <c r="A20" s="74" t="s">
        <v>139</v>
      </c>
      <c r="B20" s="82" t="s">
        <v>29</v>
      </c>
      <c r="C20" s="83" t="s">
        <v>30</v>
      </c>
      <c r="D20" s="84" t="s">
        <v>86</v>
      </c>
      <c r="E20" s="84" t="s">
        <v>93</v>
      </c>
      <c r="F20" s="84" t="s">
        <v>1</v>
      </c>
      <c r="G20" s="84" t="s">
        <v>125</v>
      </c>
      <c r="H20" s="84" t="s">
        <v>117</v>
      </c>
      <c r="I20" s="84" t="s">
        <v>78</v>
      </c>
      <c r="J20" s="76" t="s">
        <v>98</v>
      </c>
      <c r="K20" s="76" t="s">
        <v>72</v>
      </c>
      <c r="L20" s="76" t="s">
        <v>90</v>
      </c>
      <c r="M20" s="76" t="s">
        <v>118</v>
      </c>
      <c r="N20" s="76" t="s">
        <v>20</v>
      </c>
      <c r="O20" s="76" t="s">
        <v>68</v>
      </c>
      <c r="P20" s="32"/>
      <c r="Q20" s="52"/>
      <c r="R20" s="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</row>
    <row r="21" spans="1:38" ht="15.75" thickBot="1" x14ac:dyDescent="0.25">
      <c r="A21" s="74"/>
      <c r="B21" s="76" t="s">
        <v>51</v>
      </c>
      <c r="C21" s="76" t="s">
        <v>110</v>
      </c>
      <c r="D21" s="76" t="s">
        <v>55</v>
      </c>
      <c r="E21" s="76" t="s">
        <v>131</v>
      </c>
      <c r="F21" s="76" t="s">
        <v>63</v>
      </c>
      <c r="G21" s="76" t="s">
        <v>62</v>
      </c>
      <c r="H21" s="76" t="s">
        <v>15</v>
      </c>
      <c r="I21" s="76" t="s">
        <v>97</v>
      </c>
      <c r="J21" s="73"/>
      <c r="K21" s="73"/>
      <c r="L21" s="73"/>
      <c r="M21" s="73"/>
      <c r="N21" s="73"/>
      <c r="O21" s="73"/>
      <c r="P21" s="51"/>
      <c r="R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</row>
    <row r="22" spans="1:38" ht="21.75" customHeight="1" thickBot="1" x14ac:dyDescent="0.4">
      <c r="A22" s="74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32"/>
      <c r="Q22" s="52"/>
      <c r="R22" s="36">
        <v>15</v>
      </c>
      <c r="S22" s="538">
        <v>1</v>
      </c>
      <c r="T22" s="539"/>
      <c r="U22" s="34"/>
      <c r="V22" s="538">
        <v>2</v>
      </c>
      <c r="W22" s="539"/>
      <c r="X22" s="34"/>
      <c r="Y22" s="538">
        <v>3</v>
      </c>
      <c r="Z22" s="539"/>
      <c r="AA22" s="34"/>
      <c r="AB22" s="538">
        <v>4</v>
      </c>
      <c r="AC22" s="539"/>
      <c r="AD22" s="34"/>
      <c r="AE22" s="538">
        <v>5</v>
      </c>
      <c r="AF22" s="539"/>
      <c r="AG22" s="34"/>
      <c r="AH22" s="538">
        <v>6</v>
      </c>
      <c r="AI22" s="539"/>
      <c r="AJ22" s="35"/>
      <c r="AK22" s="35"/>
      <c r="AL22" s="35"/>
    </row>
    <row r="23" spans="1:38" ht="16.5" thickBot="1" x14ac:dyDescent="0.3">
      <c r="A23" s="63" t="s">
        <v>39</v>
      </c>
      <c r="B23" s="76" t="s">
        <v>130</v>
      </c>
      <c r="C23" s="76" t="s">
        <v>118</v>
      </c>
      <c r="D23" s="76" t="s">
        <v>28</v>
      </c>
      <c r="E23" s="76" t="s">
        <v>83</v>
      </c>
      <c r="F23" s="76" t="s">
        <v>1</v>
      </c>
      <c r="G23" s="76" t="s">
        <v>78</v>
      </c>
      <c r="H23" s="76" t="s">
        <v>63</v>
      </c>
      <c r="I23" s="76" t="s">
        <v>134</v>
      </c>
      <c r="J23" s="76" t="s">
        <v>126</v>
      </c>
      <c r="K23" s="76" t="s">
        <v>45</v>
      </c>
      <c r="L23" s="76" t="s">
        <v>25</v>
      </c>
      <c r="M23" s="76" t="s">
        <v>81</v>
      </c>
      <c r="N23" s="76" t="s">
        <v>3</v>
      </c>
      <c r="O23" s="73"/>
      <c r="P23" s="32"/>
      <c r="Q23" s="52"/>
      <c r="R23" s="32" t="s">
        <v>119</v>
      </c>
      <c r="S23" s="39">
        <v>2</v>
      </c>
      <c r="T23" s="39">
        <v>15</v>
      </c>
      <c r="U23" s="37"/>
      <c r="V23" s="39">
        <v>1</v>
      </c>
      <c r="W23" s="39">
        <v>15</v>
      </c>
      <c r="X23" s="37"/>
      <c r="Y23" s="39">
        <v>1</v>
      </c>
      <c r="Z23" s="39">
        <v>14</v>
      </c>
      <c r="AA23" s="37"/>
      <c r="AB23" s="39">
        <v>1</v>
      </c>
      <c r="AC23" s="39">
        <v>13</v>
      </c>
      <c r="AD23" s="37"/>
      <c r="AE23" s="39">
        <v>1</v>
      </c>
      <c r="AF23" s="39">
        <v>12</v>
      </c>
      <c r="AG23" s="37"/>
      <c r="AH23" s="39">
        <v>1</v>
      </c>
      <c r="AI23" s="39">
        <v>11</v>
      </c>
      <c r="AJ23" s="35"/>
      <c r="AK23" s="35"/>
      <c r="AL23" s="35"/>
    </row>
    <row r="24" spans="1:38" ht="15.75" x14ac:dyDescent="0.25">
      <c r="A24" s="74" t="s">
        <v>32</v>
      </c>
      <c r="B24" s="76" t="s">
        <v>33</v>
      </c>
      <c r="C24" s="76" t="s">
        <v>76</v>
      </c>
      <c r="D24" s="76" t="s">
        <v>108</v>
      </c>
      <c r="E24" s="76" t="s">
        <v>137</v>
      </c>
      <c r="F24" s="76" t="s">
        <v>16</v>
      </c>
      <c r="G24" s="76" t="s">
        <v>17</v>
      </c>
      <c r="H24" s="76" t="s">
        <v>109</v>
      </c>
      <c r="I24" s="76" t="s">
        <v>15</v>
      </c>
      <c r="J24" s="76" t="s">
        <v>84</v>
      </c>
      <c r="K24" s="76" t="s">
        <v>24</v>
      </c>
      <c r="L24" s="76" t="s">
        <v>48</v>
      </c>
      <c r="M24" s="76" t="s">
        <v>2</v>
      </c>
      <c r="N24" s="76" t="s">
        <v>132</v>
      </c>
      <c r="O24" s="73"/>
      <c r="P24" s="51"/>
      <c r="S24" s="39">
        <v>3</v>
      </c>
      <c r="T24" s="39">
        <v>14</v>
      </c>
      <c r="U24" s="37"/>
      <c r="V24" s="39">
        <v>2</v>
      </c>
      <c r="W24" s="39">
        <v>13</v>
      </c>
      <c r="X24" s="37"/>
      <c r="Y24" s="39">
        <v>15</v>
      </c>
      <c r="Z24" s="39">
        <v>13</v>
      </c>
      <c r="AA24" s="37"/>
      <c r="AB24" s="39">
        <v>14</v>
      </c>
      <c r="AC24" s="39">
        <v>12</v>
      </c>
      <c r="AD24" s="37"/>
      <c r="AE24" s="39">
        <v>13</v>
      </c>
      <c r="AF24" s="39">
        <v>11</v>
      </c>
      <c r="AG24" s="37"/>
      <c r="AH24" s="39">
        <v>12</v>
      </c>
      <c r="AI24" s="39">
        <v>10</v>
      </c>
      <c r="AJ24" s="35"/>
      <c r="AK24" s="35"/>
      <c r="AL24" s="35"/>
    </row>
    <row r="25" spans="1:38" ht="15.75" x14ac:dyDescent="0.25">
      <c r="A25" s="74"/>
      <c r="B25" s="76" t="s">
        <v>55</v>
      </c>
      <c r="C25" s="76" t="s">
        <v>51</v>
      </c>
      <c r="D25" s="76" t="s">
        <v>12</v>
      </c>
      <c r="E25" s="76" t="s">
        <v>121</v>
      </c>
      <c r="F25" s="76" t="s">
        <v>37</v>
      </c>
      <c r="G25" s="76" t="s">
        <v>86</v>
      </c>
      <c r="H25" s="76" t="s">
        <v>116</v>
      </c>
      <c r="I25" s="76" t="s">
        <v>115</v>
      </c>
      <c r="J25" s="76" t="s">
        <v>120</v>
      </c>
      <c r="K25" s="76" t="s">
        <v>59</v>
      </c>
      <c r="L25" s="76" t="s">
        <v>50</v>
      </c>
      <c r="M25" s="76" t="s">
        <v>75</v>
      </c>
      <c r="N25" s="76" t="s">
        <v>123</v>
      </c>
      <c r="O25" s="73"/>
      <c r="P25" s="51"/>
      <c r="S25" s="39">
        <v>4</v>
      </c>
      <c r="T25" s="39">
        <v>13</v>
      </c>
      <c r="U25" s="37"/>
      <c r="V25" s="39">
        <v>3</v>
      </c>
      <c r="W25" s="39">
        <v>12</v>
      </c>
      <c r="X25" s="37"/>
      <c r="Y25" s="39">
        <v>2</v>
      </c>
      <c r="Z25" s="39">
        <v>11</v>
      </c>
      <c r="AA25" s="37"/>
      <c r="AB25" s="39">
        <v>15</v>
      </c>
      <c r="AC25" s="39">
        <v>11</v>
      </c>
      <c r="AD25" s="37"/>
      <c r="AE25" s="39">
        <v>14</v>
      </c>
      <c r="AF25" s="39">
        <v>10</v>
      </c>
      <c r="AG25" s="37"/>
      <c r="AH25" s="39">
        <v>13</v>
      </c>
      <c r="AI25" s="39">
        <v>9</v>
      </c>
      <c r="AJ25" s="35"/>
      <c r="AK25" s="35"/>
      <c r="AL25" s="35"/>
    </row>
    <row r="26" spans="1:38" ht="15.75" x14ac:dyDescent="0.25">
      <c r="A26" s="73"/>
      <c r="B26" s="76" t="s">
        <v>98</v>
      </c>
      <c r="C26" s="76" t="s">
        <v>49</v>
      </c>
      <c r="D26" s="76" t="s">
        <v>58</v>
      </c>
      <c r="E26" s="76" t="s">
        <v>62</v>
      </c>
      <c r="F26" s="76" t="s">
        <v>67</v>
      </c>
      <c r="G26" s="76" t="s">
        <v>43</v>
      </c>
      <c r="H26" s="86"/>
      <c r="I26" s="86"/>
      <c r="J26" s="86"/>
      <c r="K26" s="86"/>
      <c r="L26" s="86"/>
      <c r="M26" s="86"/>
      <c r="N26" s="86"/>
      <c r="O26" s="73"/>
      <c r="P26" s="51"/>
      <c r="S26" s="39">
        <v>5</v>
      </c>
      <c r="T26" s="39">
        <v>12</v>
      </c>
      <c r="U26" s="37"/>
      <c r="V26" s="39">
        <v>4</v>
      </c>
      <c r="W26" s="39">
        <v>11</v>
      </c>
      <c r="X26" s="37"/>
      <c r="Y26" s="39">
        <v>3</v>
      </c>
      <c r="Z26" s="39">
        <v>10</v>
      </c>
      <c r="AA26" s="37"/>
      <c r="AB26" s="39">
        <v>2</v>
      </c>
      <c r="AC26" s="39">
        <v>9</v>
      </c>
      <c r="AD26" s="37"/>
      <c r="AE26" s="39">
        <v>15</v>
      </c>
      <c r="AF26" s="39">
        <v>9</v>
      </c>
      <c r="AG26" s="37"/>
      <c r="AH26" s="39">
        <v>14</v>
      </c>
      <c r="AI26" s="39">
        <v>8</v>
      </c>
      <c r="AJ26" s="35"/>
      <c r="AK26" s="35"/>
      <c r="AL26" s="35"/>
    </row>
    <row r="27" spans="1:38" ht="15.75" x14ac:dyDescent="0.25">
      <c r="A27" s="73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73"/>
      <c r="P27" s="51"/>
      <c r="S27" s="39">
        <v>6</v>
      </c>
      <c r="T27" s="39">
        <v>11</v>
      </c>
      <c r="U27" s="37"/>
      <c r="V27" s="39">
        <v>5</v>
      </c>
      <c r="W27" s="39">
        <v>10</v>
      </c>
      <c r="X27" s="37"/>
      <c r="Y27" s="39">
        <v>4</v>
      </c>
      <c r="Z27" s="39">
        <v>9</v>
      </c>
      <c r="AA27" s="37"/>
      <c r="AB27" s="39">
        <v>3</v>
      </c>
      <c r="AC27" s="39">
        <v>8</v>
      </c>
      <c r="AD27" s="37"/>
      <c r="AE27" s="39">
        <v>2</v>
      </c>
      <c r="AF27" s="39">
        <v>7</v>
      </c>
      <c r="AG27" s="37"/>
      <c r="AH27" s="39">
        <v>15</v>
      </c>
      <c r="AI27" s="39">
        <v>7</v>
      </c>
      <c r="AJ27" s="35"/>
      <c r="AK27" s="35"/>
      <c r="AL27" s="35"/>
    </row>
    <row r="28" spans="1:38" ht="15.75" x14ac:dyDescent="0.25">
      <c r="A28" s="87">
        <v>11</v>
      </c>
      <c r="B28" s="77" t="s">
        <v>40</v>
      </c>
      <c r="C28" s="77" t="s">
        <v>87</v>
      </c>
      <c r="D28" s="77" t="s">
        <v>24</v>
      </c>
      <c r="E28" s="77" t="s">
        <v>86</v>
      </c>
      <c r="F28" s="77" t="s">
        <v>108</v>
      </c>
      <c r="G28" s="77" t="s">
        <v>85</v>
      </c>
      <c r="H28" s="77" t="s">
        <v>58</v>
      </c>
      <c r="I28" s="77" t="s">
        <v>84</v>
      </c>
      <c r="J28" s="77" t="s">
        <v>140</v>
      </c>
      <c r="K28" s="77" t="s">
        <v>61</v>
      </c>
      <c r="L28" s="77" t="s">
        <v>43</v>
      </c>
      <c r="M28" s="77" t="s">
        <v>124</v>
      </c>
      <c r="N28" s="77" t="s">
        <v>15</v>
      </c>
      <c r="O28" s="77" t="s">
        <v>62</v>
      </c>
      <c r="P28" s="51"/>
      <c r="S28" s="39">
        <v>7</v>
      </c>
      <c r="T28" s="39">
        <v>10</v>
      </c>
      <c r="U28" s="37"/>
      <c r="V28" s="39">
        <v>6</v>
      </c>
      <c r="W28" s="39">
        <v>9</v>
      </c>
      <c r="X28" s="37"/>
      <c r="Y28" s="39">
        <v>5</v>
      </c>
      <c r="Z28" s="39">
        <v>8</v>
      </c>
      <c r="AA28" s="37"/>
      <c r="AB28" s="39">
        <v>4</v>
      </c>
      <c r="AC28" s="39">
        <v>7</v>
      </c>
      <c r="AD28" s="37"/>
      <c r="AE28" s="39">
        <v>3</v>
      </c>
      <c r="AF28" s="39">
        <v>6</v>
      </c>
      <c r="AG28" s="37"/>
      <c r="AH28" s="39">
        <v>2</v>
      </c>
      <c r="AI28" s="39">
        <v>5</v>
      </c>
      <c r="AJ28" s="35"/>
      <c r="AK28" s="35"/>
      <c r="AL28" s="35"/>
    </row>
    <row r="29" spans="1:38" ht="15.75" x14ac:dyDescent="0.25">
      <c r="A29" s="73">
        <v>55</v>
      </c>
      <c r="B29" s="77" t="s">
        <v>63</v>
      </c>
      <c r="C29" s="77" t="s">
        <v>115</v>
      </c>
      <c r="D29" s="77" t="s">
        <v>33</v>
      </c>
      <c r="E29" s="77" t="s">
        <v>21</v>
      </c>
      <c r="F29" s="77" t="s">
        <v>28</v>
      </c>
      <c r="G29" s="77" t="s">
        <v>137</v>
      </c>
      <c r="H29" s="77" t="s">
        <v>131</v>
      </c>
      <c r="I29" s="77" t="s">
        <v>55</v>
      </c>
      <c r="J29" s="77" t="s">
        <v>81</v>
      </c>
      <c r="K29" s="77" t="s">
        <v>22</v>
      </c>
      <c r="L29" s="77" t="s">
        <v>126</v>
      </c>
      <c r="M29" s="77" t="s">
        <v>105</v>
      </c>
      <c r="N29" s="77" t="s">
        <v>78</v>
      </c>
      <c r="O29" s="77" t="s">
        <v>75</v>
      </c>
      <c r="P29" s="56"/>
      <c r="Q29" s="57"/>
      <c r="S29" s="39">
        <v>8</v>
      </c>
      <c r="T29" s="39">
        <v>9</v>
      </c>
      <c r="U29" s="37"/>
      <c r="V29" s="39">
        <v>7</v>
      </c>
      <c r="W29" s="39">
        <v>8</v>
      </c>
      <c r="X29" s="37"/>
      <c r="Y29" s="39">
        <v>6</v>
      </c>
      <c r="Z29" s="39">
        <v>7</v>
      </c>
      <c r="AA29" s="37"/>
      <c r="AB29" s="39">
        <v>5</v>
      </c>
      <c r="AC29" s="39">
        <v>6</v>
      </c>
      <c r="AD29" s="37"/>
      <c r="AE29" s="39">
        <v>4</v>
      </c>
      <c r="AF29" s="39">
        <v>5</v>
      </c>
      <c r="AG29" s="37"/>
      <c r="AH29" s="39">
        <v>3</v>
      </c>
      <c r="AI29" s="39">
        <v>4</v>
      </c>
      <c r="AJ29" s="35"/>
      <c r="AK29" s="35"/>
      <c r="AL29" s="35"/>
    </row>
    <row r="30" spans="1:38" ht="16.5" thickBot="1" x14ac:dyDescent="0.3">
      <c r="A30" s="73"/>
      <c r="B30" s="77" t="s">
        <v>129</v>
      </c>
      <c r="C30" s="77" t="s">
        <v>14</v>
      </c>
      <c r="D30" s="77" t="s">
        <v>109</v>
      </c>
      <c r="E30" s="77" t="s">
        <v>38</v>
      </c>
      <c r="F30" s="77" t="s">
        <v>94</v>
      </c>
      <c r="G30" s="77" t="s">
        <v>128</v>
      </c>
      <c r="H30" s="77" t="s">
        <v>2</v>
      </c>
      <c r="I30" s="77" t="s">
        <v>42</v>
      </c>
      <c r="J30" s="77" t="s">
        <v>50</v>
      </c>
      <c r="K30" s="77" t="s">
        <v>8</v>
      </c>
      <c r="L30" s="77" t="s">
        <v>59</v>
      </c>
      <c r="M30" s="77" t="s">
        <v>104</v>
      </c>
      <c r="N30" s="77" t="s">
        <v>130</v>
      </c>
      <c r="O30" s="77" t="s">
        <v>51</v>
      </c>
      <c r="P30" s="56"/>
      <c r="Q30" s="57"/>
      <c r="S30" s="35"/>
      <c r="T30" s="35"/>
      <c r="U30" s="37"/>
      <c r="V30" s="35"/>
      <c r="W30" s="35"/>
      <c r="X30" s="37"/>
      <c r="Y30" s="35"/>
      <c r="Z30" s="35"/>
      <c r="AA30" s="37"/>
      <c r="AB30" s="35"/>
      <c r="AC30" s="35"/>
      <c r="AD30" s="37"/>
      <c r="AE30" s="35"/>
      <c r="AF30" s="35"/>
      <c r="AG30" s="37"/>
      <c r="AH30" s="35"/>
      <c r="AI30" s="35"/>
      <c r="AJ30" s="35"/>
      <c r="AK30" s="35"/>
      <c r="AL30" s="35"/>
    </row>
    <row r="31" spans="1:38" ht="15.75" x14ac:dyDescent="0.25">
      <c r="A31" s="73"/>
      <c r="B31" s="77" t="s">
        <v>110</v>
      </c>
      <c r="C31" s="77" t="s">
        <v>36</v>
      </c>
      <c r="D31" s="77" t="s">
        <v>134</v>
      </c>
      <c r="E31" s="77" t="s">
        <v>65</v>
      </c>
      <c r="F31" s="77" t="s">
        <v>3</v>
      </c>
      <c r="G31" s="77" t="s">
        <v>19</v>
      </c>
      <c r="H31" s="77" t="s">
        <v>83</v>
      </c>
      <c r="I31" s="77" t="s">
        <v>16</v>
      </c>
      <c r="J31" s="77" t="s">
        <v>76</v>
      </c>
      <c r="K31" s="77" t="s">
        <v>23</v>
      </c>
      <c r="L31" s="77" t="s">
        <v>17</v>
      </c>
      <c r="M31" s="77" t="s">
        <v>118</v>
      </c>
      <c r="N31" s="77" t="s">
        <v>45</v>
      </c>
      <c r="O31" s="77"/>
      <c r="P31" s="56"/>
      <c r="Q31" s="57"/>
      <c r="S31" s="538">
        <v>7</v>
      </c>
      <c r="T31" s="539"/>
      <c r="U31" s="40"/>
      <c r="V31" s="538">
        <v>8</v>
      </c>
      <c r="W31" s="539"/>
      <c r="X31" s="40"/>
      <c r="Y31" s="538">
        <v>9</v>
      </c>
      <c r="Z31" s="539"/>
      <c r="AA31" s="40"/>
      <c r="AB31" s="538">
        <v>10</v>
      </c>
      <c r="AC31" s="539"/>
      <c r="AD31" s="40"/>
      <c r="AE31" s="538">
        <v>11</v>
      </c>
      <c r="AF31" s="539"/>
      <c r="AG31" s="40"/>
      <c r="AH31" s="538">
        <v>12</v>
      </c>
      <c r="AI31" s="539"/>
      <c r="AJ31" s="35"/>
      <c r="AK31" s="35"/>
      <c r="AL31" s="35"/>
    </row>
    <row r="32" spans="1:38" ht="16.5" thickBot="1" x14ac:dyDescent="0.3">
      <c r="A32" s="73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56"/>
      <c r="Q32" s="57"/>
      <c r="S32" s="39">
        <v>1</v>
      </c>
      <c r="T32" s="39">
        <v>10</v>
      </c>
      <c r="U32" s="37"/>
      <c r="V32" s="39">
        <v>1</v>
      </c>
      <c r="W32" s="39">
        <v>9</v>
      </c>
      <c r="X32" s="37"/>
      <c r="Y32" s="39">
        <v>1</v>
      </c>
      <c r="Z32" s="39">
        <v>8</v>
      </c>
      <c r="AA32" s="37"/>
      <c r="AB32" s="39">
        <v>1</v>
      </c>
      <c r="AC32" s="39">
        <v>7</v>
      </c>
      <c r="AD32" s="37"/>
      <c r="AE32" s="39">
        <v>1</v>
      </c>
      <c r="AF32" s="39">
        <v>6</v>
      </c>
      <c r="AG32" s="37"/>
      <c r="AH32" s="39">
        <v>1</v>
      </c>
      <c r="AI32" s="39">
        <v>5</v>
      </c>
      <c r="AJ32" s="35"/>
      <c r="AK32" s="35"/>
      <c r="AL32" s="35"/>
    </row>
    <row r="33" spans="1:38" ht="16.5" thickBot="1" x14ac:dyDescent="0.3">
      <c r="A33" s="63" t="s">
        <v>46</v>
      </c>
      <c r="B33" s="76" t="s">
        <v>57</v>
      </c>
      <c r="C33" s="76" t="s">
        <v>40</v>
      </c>
      <c r="D33" s="76" t="s">
        <v>87</v>
      </c>
      <c r="E33" s="76" t="s">
        <v>24</v>
      </c>
      <c r="F33" s="76" t="s">
        <v>86</v>
      </c>
      <c r="G33" s="76" t="s">
        <v>108</v>
      </c>
      <c r="H33" s="76" t="s">
        <v>85</v>
      </c>
      <c r="I33" s="76" t="s">
        <v>70</v>
      </c>
      <c r="J33" s="76" t="s">
        <v>58</v>
      </c>
      <c r="K33" s="76" t="s">
        <v>84</v>
      </c>
      <c r="L33" s="76" t="s">
        <v>140</v>
      </c>
      <c r="M33" s="76" t="s">
        <v>61</v>
      </c>
      <c r="N33" s="76" t="s">
        <v>43</v>
      </c>
      <c r="O33" s="73"/>
      <c r="P33" s="58"/>
      <c r="Q33" s="59"/>
      <c r="S33" s="39">
        <v>11</v>
      </c>
      <c r="T33" s="39">
        <v>9</v>
      </c>
      <c r="U33" s="37"/>
      <c r="V33" s="39">
        <v>10</v>
      </c>
      <c r="W33" s="39">
        <v>8</v>
      </c>
      <c r="X33" s="37"/>
      <c r="Y33" s="39">
        <v>9</v>
      </c>
      <c r="Z33" s="39">
        <v>7</v>
      </c>
      <c r="AA33" s="37"/>
      <c r="AB33" s="39">
        <v>8</v>
      </c>
      <c r="AC33" s="39">
        <v>6</v>
      </c>
      <c r="AD33" s="37"/>
      <c r="AE33" s="39">
        <v>7</v>
      </c>
      <c r="AF33" s="39">
        <v>5</v>
      </c>
      <c r="AG33" s="37"/>
      <c r="AH33" s="39">
        <v>6</v>
      </c>
      <c r="AI33" s="39">
        <v>4</v>
      </c>
      <c r="AJ33" s="35"/>
      <c r="AK33" s="35"/>
      <c r="AL33" s="35"/>
    </row>
    <row r="34" spans="1:38" ht="15.75" x14ac:dyDescent="0.25">
      <c r="A34" s="74" t="s">
        <v>91</v>
      </c>
      <c r="B34" s="76" t="s">
        <v>124</v>
      </c>
      <c r="C34" s="76" t="s">
        <v>92</v>
      </c>
      <c r="D34" s="76" t="s">
        <v>15</v>
      </c>
      <c r="E34" s="76" t="s">
        <v>62</v>
      </c>
      <c r="F34" s="76" t="s">
        <v>63</v>
      </c>
      <c r="G34" s="76" t="s">
        <v>115</v>
      </c>
      <c r="H34" s="76" t="s">
        <v>33</v>
      </c>
      <c r="I34" s="76" t="s">
        <v>21</v>
      </c>
      <c r="J34" s="76" t="s">
        <v>113</v>
      </c>
      <c r="K34" s="76" t="s">
        <v>28</v>
      </c>
      <c r="L34" s="76" t="s">
        <v>137</v>
      </c>
      <c r="M34" s="76" t="s">
        <v>131</v>
      </c>
      <c r="N34" s="76" t="s">
        <v>55</v>
      </c>
      <c r="O34" s="73"/>
      <c r="P34" s="51"/>
      <c r="S34" s="39">
        <v>12</v>
      </c>
      <c r="T34" s="39">
        <v>8</v>
      </c>
      <c r="U34" s="37"/>
      <c r="V34" s="39">
        <v>11</v>
      </c>
      <c r="W34" s="39">
        <v>7</v>
      </c>
      <c r="X34" s="37"/>
      <c r="Y34" s="39">
        <v>10</v>
      </c>
      <c r="Z34" s="39">
        <v>6</v>
      </c>
      <c r="AA34" s="37"/>
      <c r="AB34" s="39">
        <v>9</v>
      </c>
      <c r="AC34" s="39">
        <v>5</v>
      </c>
      <c r="AD34" s="37"/>
      <c r="AE34" s="39">
        <v>8</v>
      </c>
      <c r="AF34" s="39">
        <v>4</v>
      </c>
      <c r="AG34" s="37"/>
      <c r="AH34" s="39">
        <v>7</v>
      </c>
      <c r="AI34" s="39">
        <v>3</v>
      </c>
      <c r="AJ34" s="35"/>
      <c r="AK34" s="35"/>
      <c r="AL34" s="35"/>
    </row>
    <row r="35" spans="1:38" ht="15.75" x14ac:dyDescent="0.25">
      <c r="A35" s="74"/>
      <c r="B35" s="76" t="s">
        <v>81</v>
      </c>
      <c r="C35" s="76" t="s">
        <v>22</v>
      </c>
      <c r="D35" s="76" t="s">
        <v>35</v>
      </c>
      <c r="E35" s="76" t="s">
        <v>126</v>
      </c>
      <c r="F35" s="76" t="s">
        <v>105</v>
      </c>
      <c r="G35" s="76" t="s">
        <v>78</v>
      </c>
      <c r="H35" s="76" t="s">
        <v>75</v>
      </c>
      <c r="I35" s="76" t="s">
        <v>129</v>
      </c>
      <c r="J35" s="76" t="s">
        <v>14</v>
      </c>
      <c r="K35" s="76" t="s">
        <v>41</v>
      </c>
      <c r="L35" s="76" t="s">
        <v>109</v>
      </c>
      <c r="M35" s="76" t="s">
        <v>38</v>
      </c>
      <c r="N35" s="76" t="s">
        <v>94</v>
      </c>
      <c r="O35" s="73"/>
      <c r="P35" s="51"/>
      <c r="S35" s="39">
        <v>13</v>
      </c>
      <c r="T35" s="39">
        <v>7</v>
      </c>
      <c r="U35" s="37"/>
      <c r="V35" s="39">
        <v>12</v>
      </c>
      <c r="W35" s="39">
        <v>6</v>
      </c>
      <c r="X35" s="37"/>
      <c r="Y35" s="39">
        <v>11</v>
      </c>
      <c r="Z35" s="39">
        <v>5</v>
      </c>
      <c r="AA35" s="37"/>
      <c r="AB35" s="39">
        <v>10</v>
      </c>
      <c r="AC35" s="39">
        <v>4</v>
      </c>
      <c r="AD35" s="37"/>
      <c r="AE35" s="39">
        <v>9</v>
      </c>
      <c r="AF35" s="39">
        <v>3</v>
      </c>
      <c r="AG35" s="37"/>
      <c r="AH35" s="39">
        <v>8</v>
      </c>
      <c r="AI35" s="39">
        <v>2</v>
      </c>
      <c r="AJ35" s="35"/>
      <c r="AK35" s="35"/>
      <c r="AL35" s="35"/>
    </row>
    <row r="36" spans="1:38" ht="15.75" x14ac:dyDescent="0.25">
      <c r="A36" s="88"/>
      <c r="B36" s="76" t="s">
        <v>128</v>
      </c>
      <c r="C36" s="76" t="s">
        <v>2</v>
      </c>
      <c r="D36" s="76" t="s">
        <v>4</v>
      </c>
      <c r="E36" s="76" t="s">
        <v>42</v>
      </c>
      <c r="F36" s="76" t="s">
        <v>50</v>
      </c>
      <c r="G36" s="76" t="s">
        <v>8</v>
      </c>
      <c r="H36" s="76" t="s">
        <v>59</v>
      </c>
      <c r="I36" s="76" t="s">
        <v>5</v>
      </c>
      <c r="J36" s="76" t="s">
        <v>104</v>
      </c>
      <c r="K36" s="76" t="s">
        <v>130</v>
      </c>
      <c r="L36" s="76" t="s">
        <v>51</v>
      </c>
      <c r="M36" s="76" t="s">
        <v>110</v>
      </c>
      <c r="N36" s="76" t="s">
        <v>82</v>
      </c>
      <c r="O36" s="73"/>
      <c r="P36" s="51"/>
      <c r="S36" s="39">
        <v>14</v>
      </c>
      <c r="T36" s="39">
        <v>6</v>
      </c>
      <c r="U36" s="37"/>
      <c r="V36" s="39">
        <v>13</v>
      </c>
      <c r="W36" s="39">
        <v>5</v>
      </c>
      <c r="X36" s="37"/>
      <c r="Y36" s="39">
        <v>12</v>
      </c>
      <c r="Z36" s="39">
        <v>4</v>
      </c>
      <c r="AA36" s="37"/>
      <c r="AB36" s="39">
        <v>11</v>
      </c>
      <c r="AC36" s="39">
        <v>3</v>
      </c>
      <c r="AD36" s="37"/>
      <c r="AE36" s="39">
        <v>10</v>
      </c>
      <c r="AF36" s="39">
        <v>2</v>
      </c>
      <c r="AG36" s="37"/>
      <c r="AH36" s="39">
        <v>10</v>
      </c>
      <c r="AI36" s="39">
        <v>15</v>
      </c>
      <c r="AJ36" s="35"/>
      <c r="AK36" s="35"/>
      <c r="AL36" s="35"/>
    </row>
    <row r="37" spans="1:38" ht="16.5" thickBot="1" x14ac:dyDescent="0.3">
      <c r="A37" s="88"/>
      <c r="B37" s="89" t="s">
        <v>36</v>
      </c>
      <c r="C37" s="89" t="s">
        <v>134</v>
      </c>
      <c r="D37" s="89" t="s">
        <v>65</v>
      </c>
      <c r="E37" s="89" t="s">
        <v>3</v>
      </c>
      <c r="F37" s="89" t="s">
        <v>102</v>
      </c>
      <c r="G37" s="89" t="s">
        <v>19</v>
      </c>
      <c r="H37" s="89" t="s">
        <v>83</v>
      </c>
      <c r="I37" s="89" t="s">
        <v>16</v>
      </c>
      <c r="J37" s="89" t="s">
        <v>76</v>
      </c>
      <c r="K37" s="89" t="s">
        <v>103</v>
      </c>
      <c r="L37" s="89" t="s">
        <v>23</v>
      </c>
      <c r="M37" s="89" t="s">
        <v>17</v>
      </c>
      <c r="N37" s="89" t="s">
        <v>118</v>
      </c>
      <c r="O37" s="90" t="s">
        <v>45</v>
      </c>
      <c r="P37" s="51"/>
      <c r="S37" s="39">
        <v>15</v>
      </c>
      <c r="T37" s="39">
        <v>5</v>
      </c>
      <c r="U37" s="37"/>
      <c r="V37" s="39">
        <v>14</v>
      </c>
      <c r="W37" s="39">
        <v>4</v>
      </c>
      <c r="X37" s="37"/>
      <c r="Y37" s="39">
        <v>13</v>
      </c>
      <c r="Z37" s="39">
        <v>3</v>
      </c>
      <c r="AA37" s="37"/>
      <c r="AB37" s="39">
        <v>12</v>
      </c>
      <c r="AC37" s="39">
        <v>2</v>
      </c>
      <c r="AD37" s="37"/>
      <c r="AE37" s="39">
        <v>12</v>
      </c>
      <c r="AF37" s="39">
        <v>15</v>
      </c>
      <c r="AG37" s="37"/>
      <c r="AH37" s="39">
        <v>11</v>
      </c>
      <c r="AI37" s="39">
        <v>14</v>
      </c>
      <c r="AJ37" s="35"/>
      <c r="AK37" s="35"/>
      <c r="AL37" s="35"/>
    </row>
    <row r="38" spans="1:38" ht="16.5" thickTop="1" x14ac:dyDescent="0.2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51"/>
      <c r="S38" s="39">
        <v>2</v>
      </c>
      <c r="T38" s="39">
        <v>3</v>
      </c>
      <c r="U38" s="37"/>
      <c r="V38" s="39">
        <v>15</v>
      </c>
      <c r="W38" s="39">
        <v>3</v>
      </c>
      <c r="X38" s="37"/>
      <c r="Y38" s="39">
        <v>14</v>
      </c>
      <c r="Z38" s="39">
        <v>2</v>
      </c>
      <c r="AA38" s="37"/>
      <c r="AB38" s="39">
        <v>14</v>
      </c>
      <c r="AC38" s="39">
        <v>15</v>
      </c>
      <c r="AD38" s="37"/>
      <c r="AE38" s="39">
        <v>13</v>
      </c>
      <c r="AF38" s="39">
        <v>14</v>
      </c>
      <c r="AG38" s="37"/>
      <c r="AH38" s="39">
        <v>12</v>
      </c>
      <c r="AI38" s="39">
        <v>13</v>
      </c>
      <c r="AJ38" s="35"/>
      <c r="AK38" s="35"/>
      <c r="AL38" s="35"/>
    </row>
    <row r="39" spans="1:38" ht="16.5" thickBot="1" x14ac:dyDescent="0.3">
      <c r="A39" s="87">
        <v>13</v>
      </c>
      <c r="B39" s="77" t="s">
        <v>138</v>
      </c>
      <c r="C39" s="77" t="s">
        <v>103</v>
      </c>
      <c r="D39" s="77" t="s">
        <v>23</v>
      </c>
      <c r="E39" s="77" t="s">
        <v>17</v>
      </c>
      <c r="F39" s="77" t="s">
        <v>118</v>
      </c>
      <c r="G39" s="77" t="s">
        <v>45</v>
      </c>
      <c r="H39" s="77" t="s">
        <v>107</v>
      </c>
      <c r="I39" s="77" t="s">
        <v>40</v>
      </c>
      <c r="J39" s="77" t="s">
        <v>87</v>
      </c>
      <c r="K39" s="77" t="s">
        <v>24</v>
      </c>
      <c r="L39" s="77" t="s">
        <v>86</v>
      </c>
      <c r="M39" s="77" t="s">
        <v>108</v>
      </c>
      <c r="N39" s="77" t="s">
        <v>57</v>
      </c>
      <c r="O39" s="77" t="s">
        <v>27</v>
      </c>
      <c r="P39" s="51"/>
      <c r="S39" s="38"/>
      <c r="T39" s="38"/>
      <c r="U39" s="37"/>
      <c r="V39" s="38"/>
      <c r="W39" s="38"/>
      <c r="X39" s="37"/>
      <c r="Y39" s="38"/>
      <c r="Z39" s="38"/>
      <c r="AA39" s="37"/>
      <c r="AB39" s="38"/>
      <c r="AC39" s="38"/>
      <c r="AD39" s="37"/>
      <c r="AE39" s="38"/>
      <c r="AF39" s="38"/>
      <c r="AG39" s="37"/>
      <c r="AH39" s="38"/>
      <c r="AI39" s="38"/>
      <c r="AJ39" s="35"/>
      <c r="AK39" s="35"/>
      <c r="AL39" s="35"/>
    </row>
    <row r="40" spans="1:38" ht="15.75" x14ac:dyDescent="0.25">
      <c r="A40" s="73">
        <v>78</v>
      </c>
      <c r="B40" s="77" t="s">
        <v>58</v>
      </c>
      <c r="C40" s="77" t="s">
        <v>84</v>
      </c>
      <c r="D40" s="77" t="s">
        <v>140</v>
      </c>
      <c r="E40" s="77" t="s">
        <v>61</v>
      </c>
      <c r="F40" s="77" t="s">
        <v>85</v>
      </c>
      <c r="G40" s="77" t="s">
        <v>70</v>
      </c>
      <c r="H40" s="77" t="s">
        <v>60</v>
      </c>
      <c r="I40" s="77" t="s">
        <v>15</v>
      </c>
      <c r="J40" s="77" t="s">
        <v>62</v>
      </c>
      <c r="K40" s="77" t="s">
        <v>63</v>
      </c>
      <c r="L40" s="77" t="s">
        <v>43</v>
      </c>
      <c r="M40" s="77" t="s">
        <v>124</v>
      </c>
      <c r="N40" s="77" t="s">
        <v>92</v>
      </c>
      <c r="O40" s="77" t="s">
        <v>66</v>
      </c>
      <c r="P40" s="51"/>
      <c r="S40" s="538">
        <v>13</v>
      </c>
      <c r="T40" s="539"/>
      <c r="U40" s="7"/>
      <c r="V40" s="538">
        <v>14</v>
      </c>
      <c r="W40" s="539"/>
      <c r="X40" s="7"/>
      <c r="Y40" s="538">
        <v>15</v>
      </c>
      <c r="Z40" s="539"/>
      <c r="AA40" s="37"/>
      <c r="AB40" s="37"/>
      <c r="AC40" s="37"/>
      <c r="AD40" s="37"/>
      <c r="AE40" s="37"/>
      <c r="AF40" s="37"/>
      <c r="AG40" s="37"/>
      <c r="AH40" s="37"/>
      <c r="AI40" s="37"/>
      <c r="AJ40" s="35"/>
      <c r="AK40" s="35"/>
      <c r="AL40" s="35"/>
    </row>
    <row r="41" spans="1:38" ht="15.75" x14ac:dyDescent="0.25">
      <c r="A41" s="73"/>
      <c r="B41" s="77" t="s">
        <v>28</v>
      </c>
      <c r="C41" s="77" t="s">
        <v>137</v>
      </c>
      <c r="D41" s="77" t="s">
        <v>115</v>
      </c>
      <c r="E41" s="77" t="s">
        <v>33</v>
      </c>
      <c r="F41" s="77" t="s">
        <v>21</v>
      </c>
      <c r="G41" s="77" t="s">
        <v>113</v>
      </c>
      <c r="H41" s="77" t="s">
        <v>114</v>
      </c>
      <c r="I41" s="77" t="s">
        <v>126</v>
      </c>
      <c r="J41" s="77" t="s">
        <v>131</v>
      </c>
      <c r="K41" s="77" t="s">
        <v>55</v>
      </c>
      <c r="L41" s="77" t="s">
        <v>81</v>
      </c>
      <c r="M41" s="77" t="s">
        <v>22</v>
      </c>
      <c r="N41" s="77" t="s">
        <v>35</v>
      </c>
      <c r="O41" s="77" t="s">
        <v>6</v>
      </c>
      <c r="P41" s="56"/>
      <c r="Q41" s="57"/>
      <c r="S41" s="39">
        <v>1</v>
      </c>
      <c r="T41" s="39">
        <v>4</v>
      </c>
      <c r="U41" s="37"/>
      <c r="V41" s="39">
        <v>1</v>
      </c>
      <c r="W41" s="39">
        <v>3</v>
      </c>
      <c r="X41" s="37"/>
      <c r="Y41" s="39">
        <v>1</v>
      </c>
      <c r="Z41" s="39">
        <v>2</v>
      </c>
      <c r="AA41" s="37"/>
      <c r="AB41" s="37"/>
      <c r="AC41" s="37"/>
      <c r="AD41" s="37"/>
      <c r="AE41" s="37"/>
      <c r="AF41" s="37"/>
      <c r="AG41" s="37"/>
      <c r="AH41" s="37"/>
      <c r="AI41" s="37"/>
      <c r="AJ41" s="35"/>
      <c r="AK41" s="35"/>
      <c r="AL41" s="35"/>
    </row>
    <row r="42" spans="1:38" ht="15.75" x14ac:dyDescent="0.25">
      <c r="A42" s="85"/>
      <c r="B42" s="77" t="s">
        <v>105</v>
      </c>
      <c r="C42" s="77" t="s">
        <v>78</v>
      </c>
      <c r="D42" s="77" t="s">
        <v>75</v>
      </c>
      <c r="E42" s="77" t="s">
        <v>129</v>
      </c>
      <c r="F42" s="77" t="s">
        <v>14</v>
      </c>
      <c r="G42" s="77" t="s">
        <v>41</v>
      </c>
      <c r="H42" s="77" t="s">
        <v>109</v>
      </c>
      <c r="I42" s="77" t="s">
        <v>38</v>
      </c>
      <c r="J42" s="77" t="s">
        <v>94</v>
      </c>
      <c r="K42" s="77" t="s">
        <v>128</v>
      </c>
      <c r="L42" s="77" t="s">
        <v>2</v>
      </c>
      <c r="M42" s="77" t="s">
        <v>111</v>
      </c>
      <c r="N42" s="77" t="s">
        <v>42</v>
      </c>
      <c r="O42" s="77" t="s">
        <v>50</v>
      </c>
      <c r="P42" s="56"/>
      <c r="Q42" s="57"/>
      <c r="S42" s="39">
        <v>5</v>
      </c>
      <c r="T42" s="39">
        <v>3</v>
      </c>
      <c r="U42" s="37"/>
      <c r="V42" s="39">
        <v>4</v>
      </c>
      <c r="W42" s="39">
        <v>2</v>
      </c>
      <c r="X42" s="37"/>
      <c r="Y42" s="39">
        <v>4</v>
      </c>
      <c r="Z42" s="39">
        <v>15</v>
      </c>
      <c r="AA42" s="37"/>
      <c r="AB42" s="37"/>
      <c r="AC42" s="37"/>
      <c r="AD42" s="37"/>
      <c r="AE42" s="37"/>
      <c r="AF42" s="37"/>
      <c r="AG42" s="37"/>
      <c r="AH42" s="37"/>
      <c r="AI42" s="37"/>
      <c r="AJ42" s="35"/>
      <c r="AK42" s="35"/>
      <c r="AL42" s="35"/>
    </row>
    <row r="43" spans="1:38" ht="15.75" x14ac:dyDescent="0.25">
      <c r="A43" s="85"/>
      <c r="B43" s="77" t="s">
        <v>8</v>
      </c>
      <c r="C43" s="77" t="s">
        <v>59</v>
      </c>
      <c r="D43" s="77" t="s">
        <v>112</v>
      </c>
      <c r="E43" s="77" t="s">
        <v>4</v>
      </c>
      <c r="F43" s="77" t="s">
        <v>130</v>
      </c>
      <c r="G43" s="77" t="s">
        <v>51</v>
      </c>
      <c r="H43" s="77" t="s">
        <v>110</v>
      </c>
      <c r="I43" s="77" t="s">
        <v>34</v>
      </c>
      <c r="J43" s="77" t="s">
        <v>5</v>
      </c>
      <c r="K43" s="77" t="s">
        <v>104</v>
      </c>
      <c r="L43" s="77" t="s">
        <v>65</v>
      </c>
      <c r="M43" s="77" t="s">
        <v>3</v>
      </c>
      <c r="N43" s="77" t="s">
        <v>11</v>
      </c>
      <c r="O43" s="77" t="s">
        <v>82</v>
      </c>
      <c r="P43" s="56"/>
      <c r="Q43" s="57"/>
      <c r="S43" s="39">
        <v>6</v>
      </c>
      <c r="T43" s="39">
        <v>2</v>
      </c>
      <c r="U43" s="37"/>
      <c r="V43" s="39">
        <v>6</v>
      </c>
      <c r="W43" s="39">
        <v>15</v>
      </c>
      <c r="X43" s="37"/>
      <c r="Y43" s="39">
        <v>5</v>
      </c>
      <c r="Z43" s="39">
        <v>14</v>
      </c>
      <c r="AA43" s="37"/>
      <c r="AB43" s="37"/>
      <c r="AC43" s="37"/>
      <c r="AD43" s="37"/>
      <c r="AE43" s="37"/>
      <c r="AF43" s="37"/>
      <c r="AG43" s="37"/>
      <c r="AH43" s="37"/>
      <c r="AI43" s="37"/>
      <c r="AJ43" s="35"/>
      <c r="AK43" s="35"/>
      <c r="AL43" s="35"/>
    </row>
    <row r="44" spans="1:38" ht="15.75" x14ac:dyDescent="0.25">
      <c r="A44" s="85"/>
      <c r="B44" s="77" t="s">
        <v>36</v>
      </c>
      <c r="C44" s="77" t="s">
        <v>134</v>
      </c>
      <c r="D44" s="77" t="s">
        <v>76</v>
      </c>
      <c r="E44" s="77" t="s">
        <v>9</v>
      </c>
      <c r="F44" s="77" t="s">
        <v>102</v>
      </c>
      <c r="G44" s="77" t="s">
        <v>19</v>
      </c>
      <c r="H44" s="77" t="s">
        <v>83</v>
      </c>
      <c r="I44" s="77" t="s">
        <v>16</v>
      </c>
      <c r="J44" s="91"/>
      <c r="K44" s="91"/>
      <c r="L44" s="91"/>
      <c r="M44" s="91"/>
      <c r="N44" s="91"/>
      <c r="O44" s="91"/>
      <c r="P44" s="56"/>
      <c r="Q44" s="57"/>
      <c r="S44" s="39">
        <v>8</v>
      </c>
      <c r="T44" s="39">
        <v>15</v>
      </c>
      <c r="U44" s="37"/>
      <c r="V44" s="39">
        <v>7</v>
      </c>
      <c r="W44" s="39">
        <v>14</v>
      </c>
      <c r="X44" s="37"/>
      <c r="Y44" s="39">
        <v>6</v>
      </c>
      <c r="Z44" s="39">
        <v>13</v>
      </c>
      <c r="AA44" s="37"/>
      <c r="AB44" s="37"/>
      <c r="AC44" s="37"/>
      <c r="AD44" s="37"/>
      <c r="AE44" s="37"/>
      <c r="AF44" s="37"/>
      <c r="AG44" s="37"/>
      <c r="AH44" s="37"/>
      <c r="AI44" s="37"/>
      <c r="AJ44" s="35"/>
      <c r="AK44" s="35"/>
      <c r="AL44" s="35"/>
    </row>
    <row r="45" spans="1:38" ht="15.75" x14ac:dyDescent="0.25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6"/>
      <c r="Q45" s="57"/>
      <c r="S45" s="39">
        <v>9</v>
      </c>
      <c r="T45" s="39">
        <v>14</v>
      </c>
      <c r="U45" s="37"/>
      <c r="V45" s="39">
        <v>8</v>
      </c>
      <c r="W45" s="39">
        <v>13</v>
      </c>
      <c r="X45" s="37"/>
      <c r="Y45" s="39">
        <v>7</v>
      </c>
      <c r="Z45" s="39">
        <v>12</v>
      </c>
      <c r="AA45" s="37"/>
      <c r="AB45" s="37"/>
      <c r="AC45" s="37"/>
      <c r="AD45" s="37"/>
      <c r="AE45" s="37"/>
      <c r="AF45" s="37"/>
      <c r="AG45" s="37"/>
      <c r="AH45" s="37"/>
      <c r="AI45" s="37"/>
      <c r="AJ45" s="35"/>
      <c r="AK45" s="35"/>
      <c r="AL45" s="35"/>
    </row>
    <row r="46" spans="1:38" ht="15.75" x14ac:dyDescent="0.25">
      <c r="S46" s="39">
        <v>10</v>
      </c>
      <c r="T46" s="39">
        <v>13</v>
      </c>
      <c r="U46" s="37"/>
      <c r="V46" s="39">
        <v>9</v>
      </c>
      <c r="W46" s="39">
        <v>12</v>
      </c>
      <c r="X46" s="37"/>
      <c r="Y46" s="39">
        <v>8</v>
      </c>
      <c r="Z46" s="39">
        <v>11</v>
      </c>
      <c r="AA46" s="37"/>
      <c r="AB46" s="37"/>
      <c r="AC46" s="37"/>
      <c r="AD46" s="37"/>
      <c r="AE46" s="37"/>
      <c r="AF46" s="37"/>
      <c r="AG46" s="37"/>
      <c r="AH46" s="37"/>
      <c r="AI46" s="37"/>
      <c r="AJ46" s="35"/>
      <c r="AK46" s="35"/>
      <c r="AL46" s="35"/>
    </row>
    <row r="47" spans="1:38" ht="15.75" x14ac:dyDescent="0.25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51"/>
      <c r="S47" s="39">
        <v>11</v>
      </c>
      <c r="T47" s="39">
        <v>12</v>
      </c>
      <c r="U47" s="37"/>
      <c r="V47" s="39">
        <v>10</v>
      </c>
      <c r="W47" s="39">
        <v>11</v>
      </c>
      <c r="X47" s="37"/>
      <c r="Y47" s="39">
        <v>9</v>
      </c>
      <c r="Z47" s="39">
        <v>10</v>
      </c>
      <c r="AA47" s="37"/>
      <c r="AB47" s="37"/>
      <c r="AC47" s="37"/>
      <c r="AD47" s="37"/>
      <c r="AE47" s="37"/>
      <c r="AF47" s="37"/>
      <c r="AG47" s="37"/>
      <c r="AH47" s="37"/>
      <c r="AI47" s="37"/>
      <c r="AJ47" s="35"/>
      <c r="AK47" s="35"/>
      <c r="AL47" s="35"/>
    </row>
    <row r="48" spans="1:38" ht="15.75" x14ac:dyDescent="0.25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51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</row>
    <row r="49" spans="1:45" ht="15" x14ac:dyDescent="0.2">
      <c r="A49" s="1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1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x14ac:dyDescent="0.2">
      <c r="A51" s="1"/>
      <c r="B51" s="1"/>
      <c r="C51" s="1"/>
      <c r="D51" s="1"/>
      <c r="E51" s="1"/>
      <c r="F51" s="1"/>
      <c r="G51" s="61"/>
      <c r="H51" s="1"/>
      <c r="I51" s="1"/>
      <c r="J51" s="1"/>
      <c r="K51" s="1"/>
      <c r="L51" s="1"/>
      <c r="M51" s="1"/>
      <c r="N51" s="1"/>
      <c r="O51" s="1"/>
      <c r="P51" s="1"/>
      <c r="Q51" s="1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:45" x14ac:dyDescent="0.2">
      <c r="A56" s="6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1:45" x14ac:dyDescent="0.2">
      <c r="A60" s="1"/>
      <c r="B60" s="1"/>
      <c r="C60" s="1"/>
      <c r="D60" s="1"/>
      <c r="E60" s="1"/>
      <c r="F60" s="1"/>
      <c r="G60" s="1"/>
    </row>
    <row r="61" spans="1:45" x14ac:dyDescent="0.2">
      <c r="A61" s="1"/>
      <c r="B61" s="1"/>
      <c r="C61" s="1"/>
      <c r="D61" s="1"/>
      <c r="E61" s="1"/>
      <c r="F61" s="1"/>
      <c r="G61" s="1"/>
    </row>
    <row r="62" spans="1:45" x14ac:dyDescent="0.2">
      <c r="A62" s="541"/>
      <c r="B62" s="541"/>
      <c r="C62" s="2"/>
      <c r="D62" s="2"/>
      <c r="E62" s="2"/>
      <c r="F62" s="2"/>
      <c r="G62" s="1"/>
    </row>
    <row r="63" spans="1:45" x14ac:dyDescent="0.2">
      <c r="A63" s="1"/>
      <c r="B63" s="1"/>
      <c r="C63" s="1"/>
      <c r="D63" s="1"/>
      <c r="E63" s="1"/>
      <c r="F63" s="1"/>
      <c r="G63" s="1"/>
    </row>
    <row r="64" spans="1:45" x14ac:dyDescent="0.2">
      <c r="A64" s="1"/>
      <c r="B64" s="1"/>
      <c r="C64" s="1"/>
      <c r="D64" s="1"/>
      <c r="E64" s="1"/>
      <c r="F64" s="1"/>
      <c r="G64" s="1"/>
    </row>
    <row r="65" spans="2:12" x14ac:dyDescent="0.2">
      <c r="B65" s="1"/>
      <c r="C65" s="1"/>
      <c r="D65" s="1"/>
      <c r="E65" s="1"/>
      <c r="F65" s="1"/>
    </row>
    <row r="66" spans="2:12" x14ac:dyDescent="0.2">
      <c r="B66" s="1"/>
      <c r="C66" s="1"/>
      <c r="D66" s="1"/>
      <c r="E66" s="1"/>
      <c r="F66" s="1"/>
    </row>
    <row r="67" spans="2:12" x14ac:dyDescent="0.2">
      <c r="B67" s="1"/>
      <c r="C67" s="1"/>
      <c r="D67" s="1"/>
      <c r="E67" s="1"/>
      <c r="F67" s="1"/>
    </row>
    <row r="68" spans="2:12" x14ac:dyDescent="0.2">
      <c r="B68" s="1"/>
      <c r="C68" s="1"/>
      <c r="D68" s="1"/>
      <c r="E68" s="1"/>
      <c r="F68" s="1"/>
    </row>
    <row r="69" spans="2:12" x14ac:dyDescent="0.2">
      <c r="B69" s="1"/>
      <c r="C69" s="1"/>
      <c r="D69" s="1"/>
      <c r="E69" s="1"/>
      <c r="F69" s="1"/>
    </row>
    <row r="70" spans="2:12" x14ac:dyDescent="0.2">
      <c r="B70" s="1"/>
      <c r="C70" s="1"/>
      <c r="D70" s="1"/>
      <c r="E70" s="1"/>
      <c r="F70" s="1"/>
    </row>
    <row r="71" spans="2:12" x14ac:dyDescent="0.2">
      <c r="B71" s="1"/>
      <c r="C71" s="1"/>
      <c r="D71" s="1"/>
      <c r="E71" s="1"/>
      <c r="F71" s="1"/>
    </row>
    <row r="72" spans="2:12" x14ac:dyDescent="0.2">
      <c r="B72" s="1"/>
      <c r="C72" s="1"/>
      <c r="D72" s="1"/>
      <c r="E72" s="1"/>
      <c r="F72" s="1"/>
    </row>
    <row r="73" spans="2:12" x14ac:dyDescent="0.2">
      <c r="B73" s="1"/>
      <c r="C73" s="1"/>
      <c r="D73" s="1"/>
      <c r="E73" s="1"/>
      <c r="F73" s="1"/>
    </row>
    <row r="74" spans="2:12" x14ac:dyDescent="0.2">
      <c r="B74" s="1"/>
      <c r="C74" s="1"/>
      <c r="D74" s="1"/>
      <c r="E74" s="1"/>
      <c r="F74" s="1"/>
      <c r="L74" s="8" t="s">
        <v>89</v>
      </c>
    </row>
  </sheetData>
  <mergeCells count="30">
    <mergeCell ref="S22:T22"/>
    <mergeCell ref="V22:W22"/>
    <mergeCell ref="Y22:Z22"/>
    <mergeCell ref="A62:B62"/>
    <mergeCell ref="S31:T31"/>
    <mergeCell ref="V31:W31"/>
    <mergeCell ref="Y31:Z31"/>
    <mergeCell ref="S40:T40"/>
    <mergeCell ref="V40:W40"/>
    <mergeCell ref="Y40:Z40"/>
    <mergeCell ref="AE2:AF2"/>
    <mergeCell ref="AH2:AI2"/>
    <mergeCell ref="S2:T2"/>
    <mergeCell ref="V2:W2"/>
    <mergeCell ref="Y2:Z2"/>
    <mergeCell ref="AB2:AC2"/>
    <mergeCell ref="AB31:AC31"/>
    <mergeCell ref="AE31:AF31"/>
    <mergeCell ref="AH31:AI31"/>
    <mergeCell ref="AK12:AL12"/>
    <mergeCell ref="AE22:AF22"/>
    <mergeCell ref="AH22:AI22"/>
    <mergeCell ref="AE12:AF12"/>
    <mergeCell ref="AH12:AI12"/>
    <mergeCell ref="AB22:AC22"/>
    <mergeCell ref="V12:W12"/>
    <mergeCell ref="Y12:Z12"/>
    <mergeCell ref="AB12:AC12"/>
    <mergeCell ref="A2:Q2"/>
    <mergeCell ref="S12:T12"/>
  </mergeCells>
  <phoneticPr fontId="0" type="noConversion"/>
  <pageMargins left="0.7" right="0.7" top="0.75" bottom="0.75" header="0.3" footer="0.3"/>
  <pageSetup orientation="portrait" horizontalDpi="200" verticalDpi="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3"/>
  <dimension ref="A2:AJ45"/>
  <sheetViews>
    <sheetView view="pageBreakPreview" topLeftCell="A6" zoomScale="60" zoomScaleNormal="120" workbookViewId="0">
      <selection activeCell="A38" sqref="A38"/>
    </sheetView>
  </sheetViews>
  <sheetFormatPr defaultColWidth="8.85546875" defaultRowHeight="12.75" x14ac:dyDescent="0.2"/>
  <cols>
    <col min="1" max="1" width="33.5703125" bestFit="1" customWidth="1"/>
    <col min="2" max="18" width="5" customWidth="1"/>
    <col min="19" max="19" width="5.85546875" customWidth="1"/>
    <col min="20" max="20" width="4.85546875" customWidth="1"/>
    <col min="22" max="22" width="5.85546875" style="8" customWidth="1"/>
    <col min="23" max="23" width="5.7109375" style="8" customWidth="1"/>
    <col min="24" max="24" width="5" style="8" customWidth="1"/>
    <col min="25" max="25" width="5.42578125" style="8" customWidth="1"/>
    <col min="26" max="26" width="5.140625" style="8" customWidth="1"/>
    <col min="27" max="27" width="4.85546875" style="8" customWidth="1"/>
    <col min="28" max="28" width="4.42578125" style="8" customWidth="1"/>
    <col min="29" max="29" width="5.28515625" customWidth="1"/>
    <col min="30" max="30" width="6.42578125" customWidth="1"/>
    <col min="31" max="31" width="6.7109375" customWidth="1"/>
    <col min="32" max="32" width="6.28515625" customWidth="1"/>
    <col min="33" max="33" width="6.42578125" customWidth="1"/>
    <col min="34" max="34" width="6.28515625" customWidth="1"/>
    <col min="35" max="35" width="6" customWidth="1"/>
    <col min="36" max="36" width="7.28515625" customWidth="1"/>
  </cols>
  <sheetData>
    <row r="2" spans="1:23" ht="24" customHeight="1" thickBot="1" x14ac:dyDescent="0.25">
      <c r="W2"/>
    </row>
    <row r="3" spans="1:23" ht="36" customHeight="1" thickBot="1" x14ac:dyDescent="0.55000000000000004">
      <c r="A3" s="544"/>
      <c r="B3" s="545"/>
      <c r="C3" s="546" t="s">
        <v>31</v>
      </c>
      <c r="D3" s="547"/>
      <c r="E3" s="548"/>
      <c r="F3" s="548"/>
      <c r="G3" s="548"/>
      <c r="H3" s="548"/>
      <c r="I3" s="548"/>
      <c r="J3" s="549"/>
      <c r="K3" s="550"/>
      <c r="L3" s="551">
        <v>1</v>
      </c>
      <c r="M3" s="552"/>
      <c r="N3" s="97" t="s">
        <v>69</v>
      </c>
      <c r="O3" s="97"/>
      <c r="P3" s="553"/>
      <c r="Q3" s="553"/>
      <c r="R3" s="553"/>
      <c r="S3" s="136"/>
      <c r="T3" s="137"/>
    </row>
    <row r="4" spans="1:23" ht="16.5" thickBot="1" x14ac:dyDescent="0.3">
      <c r="A4" s="92" t="s">
        <v>100</v>
      </c>
      <c r="B4" s="95"/>
      <c r="C4" s="128">
        <v>1</v>
      </c>
      <c r="D4" s="41">
        <v>2</v>
      </c>
      <c r="E4" s="41">
        <v>3</v>
      </c>
      <c r="F4" s="41">
        <v>4</v>
      </c>
      <c r="G4" s="41">
        <v>5</v>
      </c>
      <c r="H4" s="41">
        <v>6</v>
      </c>
      <c r="I4" s="41">
        <v>7</v>
      </c>
      <c r="J4" s="41">
        <v>8</v>
      </c>
      <c r="K4" s="41">
        <v>9</v>
      </c>
      <c r="L4" s="96">
        <v>10</v>
      </c>
      <c r="M4" s="96">
        <v>11</v>
      </c>
      <c r="N4" s="135">
        <v>12</v>
      </c>
      <c r="O4" s="126">
        <v>13</v>
      </c>
      <c r="P4" s="140">
        <v>14</v>
      </c>
      <c r="Q4" s="128" t="s">
        <v>99</v>
      </c>
      <c r="R4" s="41" t="s">
        <v>101</v>
      </c>
      <c r="S4" s="134" t="s">
        <v>106</v>
      </c>
      <c r="T4" s="141"/>
    </row>
    <row r="5" spans="1:23" ht="18" customHeight="1" x14ac:dyDescent="0.25">
      <c r="A5" s="104"/>
      <c r="B5" s="93">
        <v>1</v>
      </c>
      <c r="C5" s="129"/>
      <c r="D5" s="9"/>
      <c r="E5" s="9"/>
      <c r="F5" s="9"/>
      <c r="G5" s="10"/>
      <c r="H5" s="10"/>
      <c r="I5" s="10"/>
      <c r="J5" s="11"/>
      <c r="K5" s="11"/>
      <c r="L5" s="11"/>
      <c r="M5" s="11"/>
      <c r="N5" s="10"/>
      <c r="O5" s="130"/>
      <c r="P5" s="143"/>
      <c r="Q5" s="142"/>
      <c r="R5" s="131"/>
      <c r="S5" s="542"/>
      <c r="T5" s="543"/>
    </row>
    <row r="6" spans="1:23" ht="18" customHeight="1" x14ac:dyDescent="0.25">
      <c r="A6" s="104"/>
      <c r="B6" s="94">
        <v>2</v>
      </c>
      <c r="C6" s="14"/>
      <c r="D6" s="116"/>
      <c r="E6" s="15"/>
      <c r="F6" s="15"/>
      <c r="G6" s="16"/>
      <c r="H6" s="16"/>
      <c r="I6" s="16"/>
      <c r="J6" s="17"/>
      <c r="K6" s="17"/>
      <c r="L6" s="17"/>
      <c r="M6" s="17"/>
      <c r="N6" s="16"/>
      <c r="O6" s="107"/>
      <c r="P6" s="13"/>
      <c r="Q6" s="12"/>
      <c r="R6" s="127"/>
      <c r="S6" s="554"/>
      <c r="T6" s="555"/>
    </row>
    <row r="7" spans="1:23" ht="18.75" customHeight="1" x14ac:dyDescent="0.25">
      <c r="A7" s="104"/>
      <c r="B7" s="93">
        <v>3</v>
      </c>
      <c r="C7" s="14"/>
      <c r="D7" s="15"/>
      <c r="E7" s="116"/>
      <c r="F7" s="15"/>
      <c r="G7" s="16"/>
      <c r="H7" s="16"/>
      <c r="I7" s="16"/>
      <c r="J7" s="17"/>
      <c r="K7" s="17"/>
      <c r="L7" s="17"/>
      <c r="M7" s="17"/>
      <c r="N7" s="16"/>
      <c r="O7" s="107"/>
      <c r="P7" s="13"/>
      <c r="Q7" s="12"/>
      <c r="R7" s="127"/>
      <c r="S7" s="554"/>
      <c r="T7" s="555"/>
    </row>
    <row r="8" spans="1:23" ht="18" customHeight="1" x14ac:dyDescent="0.25">
      <c r="A8" s="104"/>
      <c r="B8" s="94">
        <v>4</v>
      </c>
      <c r="C8" s="14"/>
      <c r="D8" s="15"/>
      <c r="E8" s="15"/>
      <c r="F8" s="116"/>
      <c r="G8" s="16"/>
      <c r="H8" s="16"/>
      <c r="I8" s="16"/>
      <c r="J8" s="17"/>
      <c r="K8" s="17"/>
      <c r="L8" s="17"/>
      <c r="M8" s="17"/>
      <c r="N8" s="16"/>
      <c r="O8" s="107"/>
      <c r="P8" s="13"/>
      <c r="Q8" s="12"/>
      <c r="R8" s="127"/>
      <c r="S8" s="556"/>
      <c r="T8" s="557"/>
    </row>
    <row r="9" spans="1:23" ht="21" customHeight="1" x14ac:dyDescent="0.25">
      <c r="A9" s="104"/>
      <c r="B9" s="93">
        <v>5</v>
      </c>
      <c r="C9" s="18"/>
      <c r="D9" s="16"/>
      <c r="E9" s="16"/>
      <c r="F9" s="16"/>
      <c r="G9" s="116"/>
      <c r="H9" s="15"/>
      <c r="I9" s="15"/>
      <c r="J9" s="19"/>
      <c r="K9" s="19"/>
      <c r="L9" s="19"/>
      <c r="M9" s="19"/>
      <c r="N9" s="15"/>
      <c r="O9" s="108"/>
      <c r="P9" s="13"/>
      <c r="Q9" s="12"/>
      <c r="R9" s="127"/>
      <c r="S9" s="556"/>
      <c r="T9" s="557"/>
    </row>
    <row r="10" spans="1:23" ht="18.75" customHeight="1" x14ac:dyDescent="0.25">
      <c r="A10" s="104"/>
      <c r="B10" s="94">
        <v>6</v>
      </c>
      <c r="C10" s="18"/>
      <c r="D10" s="16"/>
      <c r="E10" s="16"/>
      <c r="F10" s="16"/>
      <c r="G10" s="15"/>
      <c r="H10" s="116"/>
      <c r="I10" s="15"/>
      <c r="J10" s="19"/>
      <c r="K10" s="19"/>
      <c r="L10" s="19"/>
      <c r="M10" s="19"/>
      <c r="N10" s="15"/>
      <c r="O10" s="108"/>
      <c r="P10" s="13"/>
      <c r="Q10" s="12"/>
      <c r="R10" s="127"/>
      <c r="S10" s="556"/>
      <c r="T10" s="557"/>
    </row>
    <row r="11" spans="1:23" ht="20.100000000000001" customHeight="1" x14ac:dyDescent="0.25">
      <c r="A11" s="106"/>
      <c r="B11" s="93">
        <v>7</v>
      </c>
      <c r="C11" s="18"/>
      <c r="D11" s="16"/>
      <c r="E11" s="16"/>
      <c r="F11" s="16"/>
      <c r="G11" s="15"/>
      <c r="H11" s="15"/>
      <c r="I11" s="116"/>
      <c r="J11" s="20"/>
      <c r="K11" s="20"/>
      <c r="L11" s="20"/>
      <c r="M11" s="20"/>
      <c r="N11" s="33"/>
      <c r="O11" s="109"/>
      <c r="P11" s="13"/>
      <c r="Q11" s="12"/>
      <c r="R11" s="127"/>
      <c r="S11" s="556"/>
      <c r="T11" s="557"/>
    </row>
    <row r="12" spans="1:23" ht="21" customHeight="1" x14ac:dyDescent="0.25">
      <c r="A12" s="104"/>
      <c r="B12" s="94">
        <v>8</v>
      </c>
      <c r="C12" s="21"/>
      <c r="D12" s="22"/>
      <c r="E12" s="22"/>
      <c r="F12" s="22"/>
      <c r="G12" s="23"/>
      <c r="H12" s="23"/>
      <c r="I12" s="24"/>
      <c r="J12" s="115"/>
      <c r="K12" s="25"/>
      <c r="L12" s="25"/>
      <c r="M12" s="25"/>
      <c r="N12" s="33"/>
      <c r="O12" s="109"/>
      <c r="P12" s="13"/>
      <c r="Q12" s="12"/>
      <c r="R12" s="127"/>
      <c r="S12" s="556"/>
      <c r="T12" s="557"/>
    </row>
    <row r="13" spans="1:23" ht="18.75" customHeight="1" x14ac:dyDescent="0.25">
      <c r="A13" s="104"/>
      <c r="B13" s="93">
        <v>9</v>
      </c>
      <c r="C13" s="21"/>
      <c r="D13" s="22"/>
      <c r="E13" s="22"/>
      <c r="F13" s="22"/>
      <c r="G13" s="23"/>
      <c r="H13" s="23"/>
      <c r="I13" s="24"/>
      <c r="J13" s="25"/>
      <c r="K13" s="115"/>
      <c r="L13" s="25"/>
      <c r="M13" s="25"/>
      <c r="N13" s="33"/>
      <c r="O13" s="109"/>
      <c r="P13" s="13"/>
      <c r="Q13" s="12"/>
      <c r="R13" s="127"/>
      <c r="S13" s="556"/>
      <c r="T13" s="557"/>
    </row>
    <row r="14" spans="1:23" ht="20.100000000000001" customHeight="1" x14ac:dyDescent="0.25">
      <c r="A14" s="104"/>
      <c r="B14" s="94">
        <v>10</v>
      </c>
      <c r="C14" s="21"/>
      <c r="D14" s="22"/>
      <c r="E14" s="22"/>
      <c r="F14" s="22"/>
      <c r="G14" s="23"/>
      <c r="H14" s="23"/>
      <c r="I14" s="24"/>
      <c r="J14" s="25"/>
      <c r="K14" s="25"/>
      <c r="L14" s="115"/>
      <c r="M14" s="25"/>
      <c r="N14" s="33"/>
      <c r="O14" s="109"/>
      <c r="P14" s="13"/>
      <c r="Q14" s="12"/>
      <c r="R14" s="127"/>
      <c r="S14" s="556"/>
      <c r="T14" s="557"/>
    </row>
    <row r="15" spans="1:23" ht="20.100000000000001" customHeight="1" x14ac:dyDescent="0.25">
      <c r="A15" s="106"/>
      <c r="B15" s="93">
        <v>11</v>
      </c>
      <c r="C15" s="21"/>
      <c r="D15" s="22"/>
      <c r="E15" s="22"/>
      <c r="F15" s="22"/>
      <c r="G15" s="23"/>
      <c r="H15" s="23"/>
      <c r="I15" s="24"/>
      <c r="J15" s="25"/>
      <c r="K15" s="25"/>
      <c r="L15" s="25"/>
      <c r="M15" s="115"/>
      <c r="N15" s="33"/>
      <c r="O15" s="109"/>
      <c r="P15" s="13"/>
      <c r="Q15" s="12"/>
      <c r="R15" s="127"/>
      <c r="S15" s="556"/>
      <c r="T15" s="557"/>
    </row>
    <row r="16" spans="1:23" ht="21" customHeight="1" x14ac:dyDescent="0.25">
      <c r="A16" s="98"/>
      <c r="B16" s="94">
        <v>12</v>
      </c>
      <c r="C16" s="21"/>
      <c r="D16" s="22"/>
      <c r="E16" s="22"/>
      <c r="F16" s="22"/>
      <c r="G16" s="23"/>
      <c r="H16" s="23"/>
      <c r="I16" s="24"/>
      <c r="J16" s="25"/>
      <c r="K16" s="25"/>
      <c r="L16" s="25"/>
      <c r="M16" s="111"/>
      <c r="N16" s="139"/>
      <c r="O16" s="110"/>
      <c r="P16" s="13"/>
      <c r="Q16" s="12"/>
      <c r="R16" s="127"/>
      <c r="S16" s="125"/>
      <c r="T16" s="105"/>
    </row>
    <row r="17" spans="1:36" ht="21" customHeight="1" x14ac:dyDescent="0.25">
      <c r="A17" s="98"/>
      <c r="B17" s="93">
        <v>13</v>
      </c>
      <c r="C17" s="21"/>
      <c r="D17" s="22"/>
      <c r="E17" s="22"/>
      <c r="F17" s="22"/>
      <c r="G17" s="23"/>
      <c r="H17" s="23"/>
      <c r="I17" s="24"/>
      <c r="J17" s="25"/>
      <c r="K17" s="25"/>
      <c r="L17" s="33"/>
      <c r="M17" s="138"/>
      <c r="N17" s="15"/>
      <c r="O17" s="114"/>
      <c r="P17" s="13"/>
      <c r="Q17" s="12"/>
      <c r="R17" s="127"/>
      <c r="S17" s="125"/>
      <c r="T17" s="105"/>
    </row>
    <row r="18" spans="1:36" ht="21.75" customHeight="1" thickBot="1" x14ac:dyDescent="0.3">
      <c r="A18" s="98"/>
      <c r="B18" s="94">
        <v>14</v>
      </c>
      <c r="C18" s="26"/>
      <c r="D18" s="27"/>
      <c r="E18" s="27"/>
      <c r="F18" s="27"/>
      <c r="G18" s="28"/>
      <c r="H18" s="28"/>
      <c r="I18" s="28"/>
      <c r="J18" s="29"/>
      <c r="K18" s="29"/>
      <c r="L18" s="28"/>
      <c r="M18" s="29"/>
      <c r="N18" s="132"/>
      <c r="O18" s="113"/>
      <c r="P18" s="144"/>
      <c r="Q18" s="30"/>
      <c r="R18" s="133"/>
      <c r="S18" s="558"/>
      <c r="T18" s="559"/>
    </row>
    <row r="19" spans="1:36" ht="20.100000000000001" customHeight="1" x14ac:dyDescent="0.2">
      <c r="A19" s="99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00"/>
    </row>
    <row r="20" spans="1:36" ht="24" thickBot="1" x14ac:dyDescent="0.4">
      <c r="A20" s="101" t="s">
        <v>0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3"/>
    </row>
    <row r="21" spans="1:36" x14ac:dyDescent="0.2">
      <c r="AJ21" s="4"/>
    </row>
    <row r="22" spans="1:36" ht="15.75" customHeight="1" x14ac:dyDescent="0.2">
      <c r="A22" s="118" t="s">
        <v>77</v>
      </c>
      <c r="B22" s="119">
        <v>1</v>
      </c>
      <c r="C22" s="120">
        <v>2</v>
      </c>
      <c r="D22" s="119">
        <v>3</v>
      </c>
      <c r="E22" s="120">
        <v>4</v>
      </c>
      <c r="F22" s="119">
        <v>5</v>
      </c>
      <c r="G22" s="120">
        <v>6</v>
      </c>
      <c r="H22" s="119">
        <v>7</v>
      </c>
      <c r="I22" s="120">
        <v>1</v>
      </c>
      <c r="J22" s="119">
        <v>14</v>
      </c>
      <c r="K22" s="120">
        <v>2</v>
      </c>
      <c r="L22" s="119">
        <v>3</v>
      </c>
      <c r="M22" s="120">
        <v>4</v>
      </c>
      <c r="N22" s="119">
        <v>5</v>
      </c>
      <c r="O22" s="120">
        <v>6</v>
      </c>
      <c r="P22" s="119">
        <v>1</v>
      </c>
      <c r="Q22" s="120">
        <v>14</v>
      </c>
      <c r="R22" s="119">
        <v>2</v>
      </c>
      <c r="S22" s="120">
        <v>3</v>
      </c>
      <c r="T22" s="119">
        <v>4</v>
      </c>
    </row>
    <row r="23" spans="1:36" ht="15.75" customHeight="1" x14ac:dyDescent="0.2">
      <c r="B23" s="119">
        <v>14</v>
      </c>
      <c r="C23" s="120">
        <v>13</v>
      </c>
      <c r="D23" s="119">
        <v>12</v>
      </c>
      <c r="E23" s="120">
        <v>11</v>
      </c>
      <c r="F23" s="119">
        <v>10</v>
      </c>
      <c r="G23" s="120">
        <v>9</v>
      </c>
      <c r="H23" s="119">
        <v>8</v>
      </c>
      <c r="I23" s="120">
        <v>13</v>
      </c>
      <c r="J23" s="119">
        <v>12</v>
      </c>
      <c r="K23" s="120">
        <v>11</v>
      </c>
      <c r="L23" s="119">
        <v>10</v>
      </c>
      <c r="M23" s="120">
        <v>9</v>
      </c>
      <c r="N23" s="119">
        <v>8</v>
      </c>
      <c r="O23" s="120">
        <v>7</v>
      </c>
      <c r="P23" s="119">
        <v>13</v>
      </c>
      <c r="Q23" s="120">
        <v>12</v>
      </c>
      <c r="R23" s="119">
        <v>11</v>
      </c>
      <c r="S23" s="120">
        <v>10</v>
      </c>
      <c r="T23" s="119">
        <v>9</v>
      </c>
    </row>
    <row r="24" spans="1:36" ht="7.5" customHeight="1" x14ac:dyDescent="0.25">
      <c r="B24" s="121"/>
      <c r="C24" s="122"/>
      <c r="D24" s="122"/>
      <c r="E24" s="122"/>
      <c r="F24" s="122"/>
      <c r="G24" s="122"/>
      <c r="H24" s="122"/>
      <c r="I24" s="123"/>
      <c r="J24" s="123"/>
      <c r="K24" s="123"/>
      <c r="L24" s="123"/>
      <c r="M24" s="123"/>
      <c r="N24" s="123"/>
      <c r="O24" s="123"/>
      <c r="P24" s="124"/>
      <c r="Q24" s="124"/>
      <c r="R24" s="124"/>
      <c r="S24" s="124"/>
      <c r="T24" s="124"/>
      <c r="V24" s="112"/>
      <c r="W24" s="112"/>
      <c r="X24" s="112"/>
      <c r="Y24" s="112"/>
      <c r="Z24" s="112"/>
      <c r="AA24" s="112"/>
      <c r="AB24" s="112"/>
    </row>
    <row r="25" spans="1:36" ht="15.75" customHeight="1" x14ac:dyDescent="0.2">
      <c r="B25" s="120">
        <v>5</v>
      </c>
      <c r="C25" s="119">
        <v>6</v>
      </c>
      <c r="D25" s="120">
        <v>1</v>
      </c>
      <c r="E25" s="119">
        <v>13</v>
      </c>
      <c r="F25" s="120">
        <v>14</v>
      </c>
      <c r="G25" s="119">
        <v>2</v>
      </c>
      <c r="H25" s="120">
        <v>3</v>
      </c>
      <c r="I25" s="119">
        <v>4</v>
      </c>
      <c r="J25" s="120">
        <v>5</v>
      </c>
      <c r="K25" s="119">
        <v>1</v>
      </c>
      <c r="L25" s="120">
        <v>12</v>
      </c>
      <c r="M25" s="119">
        <v>13</v>
      </c>
      <c r="N25" s="120">
        <v>14</v>
      </c>
      <c r="O25" s="119">
        <v>2</v>
      </c>
      <c r="P25" s="120">
        <v>3</v>
      </c>
      <c r="Q25" s="119">
        <v>4</v>
      </c>
      <c r="R25" s="120">
        <v>1</v>
      </c>
      <c r="S25" s="119">
        <v>11</v>
      </c>
      <c r="T25" s="120">
        <v>12</v>
      </c>
    </row>
    <row r="26" spans="1:36" ht="15.75" customHeight="1" x14ac:dyDescent="0.2">
      <c r="B26" s="120">
        <v>8</v>
      </c>
      <c r="C26" s="119">
        <v>7</v>
      </c>
      <c r="D26" s="120">
        <v>12</v>
      </c>
      <c r="E26" s="119">
        <v>11</v>
      </c>
      <c r="F26" s="120">
        <v>10</v>
      </c>
      <c r="G26" s="119">
        <v>9</v>
      </c>
      <c r="H26" s="120">
        <v>8</v>
      </c>
      <c r="I26" s="119">
        <v>7</v>
      </c>
      <c r="J26" s="120">
        <v>6</v>
      </c>
      <c r="K26" s="119">
        <v>11</v>
      </c>
      <c r="L26" s="120">
        <v>10</v>
      </c>
      <c r="M26" s="119">
        <v>9</v>
      </c>
      <c r="N26" s="120">
        <v>8</v>
      </c>
      <c r="O26" s="119">
        <v>7</v>
      </c>
      <c r="P26" s="120">
        <v>6</v>
      </c>
      <c r="Q26" s="119">
        <v>5</v>
      </c>
      <c r="R26" s="120">
        <v>10</v>
      </c>
      <c r="S26" s="119">
        <v>9</v>
      </c>
      <c r="T26" s="120">
        <v>8</v>
      </c>
    </row>
    <row r="27" spans="1:36" ht="7.5" customHeight="1" x14ac:dyDescent="0.25">
      <c r="B27" s="122"/>
      <c r="C27" s="122"/>
      <c r="D27" s="122"/>
      <c r="E27" s="122"/>
      <c r="F27" s="122"/>
      <c r="G27" s="122"/>
      <c r="H27" s="122"/>
      <c r="I27" s="123"/>
      <c r="J27" s="123"/>
      <c r="K27" s="123"/>
      <c r="L27" s="123"/>
      <c r="M27" s="123"/>
      <c r="N27" s="123"/>
      <c r="O27" s="123"/>
      <c r="P27" s="124"/>
      <c r="Q27" s="124"/>
      <c r="R27" s="124"/>
      <c r="S27" s="124"/>
      <c r="T27" s="124"/>
      <c r="V27" s="112"/>
      <c r="W27" s="112"/>
      <c r="X27" s="112"/>
      <c r="Y27" s="112"/>
      <c r="Z27" s="112"/>
      <c r="AA27" s="112"/>
      <c r="AB27" s="112"/>
    </row>
    <row r="28" spans="1:36" ht="15.75" customHeight="1" x14ac:dyDescent="0.2">
      <c r="B28" s="119">
        <v>13</v>
      </c>
      <c r="C28" s="120">
        <v>14</v>
      </c>
      <c r="D28" s="119">
        <v>2</v>
      </c>
      <c r="E28" s="120">
        <v>3</v>
      </c>
      <c r="F28" s="119">
        <v>1</v>
      </c>
      <c r="G28" s="120">
        <v>10</v>
      </c>
      <c r="H28" s="119">
        <v>11</v>
      </c>
      <c r="I28" s="120">
        <v>12</v>
      </c>
      <c r="J28" s="119">
        <v>13</v>
      </c>
      <c r="K28" s="120">
        <v>14</v>
      </c>
      <c r="L28" s="119">
        <v>2</v>
      </c>
      <c r="M28" s="120">
        <v>1</v>
      </c>
      <c r="N28" s="119">
        <v>9</v>
      </c>
      <c r="O28" s="120">
        <v>10</v>
      </c>
      <c r="P28" s="119">
        <v>11</v>
      </c>
      <c r="Q28" s="120">
        <v>12</v>
      </c>
      <c r="R28" s="119">
        <v>13</v>
      </c>
      <c r="S28" s="120">
        <v>14</v>
      </c>
      <c r="T28" s="119">
        <v>1</v>
      </c>
    </row>
    <row r="29" spans="1:36" ht="15.75" customHeight="1" x14ac:dyDescent="0.2">
      <c r="B29" s="119">
        <v>7</v>
      </c>
      <c r="C29" s="120">
        <v>6</v>
      </c>
      <c r="D29" s="119">
        <v>5</v>
      </c>
      <c r="E29" s="120">
        <v>4</v>
      </c>
      <c r="F29" s="119">
        <v>9</v>
      </c>
      <c r="G29" s="120">
        <v>8</v>
      </c>
      <c r="H29" s="119">
        <v>7</v>
      </c>
      <c r="I29" s="120">
        <v>6</v>
      </c>
      <c r="J29" s="119">
        <v>5</v>
      </c>
      <c r="K29" s="120">
        <v>4</v>
      </c>
      <c r="L29" s="119">
        <v>3</v>
      </c>
      <c r="M29" s="120">
        <v>8</v>
      </c>
      <c r="N29" s="119">
        <v>7</v>
      </c>
      <c r="O29" s="120">
        <v>6</v>
      </c>
      <c r="P29" s="119">
        <v>5</v>
      </c>
      <c r="Q29" s="120">
        <v>4</v>
      </c>
      <c r="R29" s="119">
        <v>3</v>
      </c>
      <c r="S29" s="120">
        <v>2</v>
      </c>
      <c r="T29" s="119">
        <v>7</v>
      </c>
    </row>
    <row r="30" spans="1:36" ht="7.5" customHeight="1" x14ac:dyDescent="0.25">
      <c r="B30" s="121"/>
      <c r="C30" s="122"/>
      <c r="D30" s="122"/>
      <c r="E30" s="122"/>
      <c r="F30" s="122"/>
      <c r="G30" s="122"/>
      <c r="H30" s="122"/>
      <c r="I30" s="123"/>
      <c r="J30" s="123"/>
      <c r="K30" s="123"/>
      <c r="L30" s="123"/>
      <c r="M30" s="123"/>
      <c r="N30" s="123"/>
      <c r="O30" s="123"/>
      <c r="P30" s="124"/>
      <c r="Q30" s="124"/>
      <c r="R30" s="124"/>
      <c r="S30" s="124"/>
      <c r="T30" s="124"/>
      <c r="V30" s="112"/>
      <c r="W30" s="112"/>
      <c r="X30" s="112"/>
      <c r="Y30" s="112"/>
      <c r="Z30" s="112"/>
      <c r="AA30" s="112"/>
      <c r="AB30" s="112"/>
    </row>
    <row r="31" spans="1:36" ht="15.75" customHeight="1" x14ac:dyDescent="0.2">
      <c r="B31" s="120">
        <v>8</v>
      </c>
      <c r="C31" s="119">
        <v>9</v>
      </c>
      <c r="D31" s="120">
        <v>10</v>
      </c>
      <c r="E31" s="119">
        <v>11</v>
      </c>
      <c r="F31" s="120">
        <v>12</v>
      </c>
      <c r="G31" s="119">
        <v>13</v>
      </c>
      <c r="H31" s="120">
        <v>1</v>
      </c>
      <c r="I31" s="119">
        <v>7</v>
      </c>
      <c r="J31" s="120">
        <v>8</v>
      </c>
      <c r="K31" s="119">
        <v>9</v>
      </c>
      <c r="L31" s="120">
        <v>10</v>
      </c>
      <c r="M31" s="119">
        <v>11</v>
      </c>
      <c r="N31" s="120">
        <v>12</v>
      </c>
      <c r="O31" s="119">
        <v>1</v>
      </c>
      <c r="P31" s="120">
        <v>6</v>
      </c>
      <c r="Q31" s="119">
        <v>7</v>
      </c>
      <c r="R31" s="120">
        <v>8</v>
      </c>
      <c r="S31" s="119">
        <v>9</v>
      </c>
      <c r="T31" s="120">
        <v>10</v>
      </c>
    </row>
    <row r="32" spans="1:36" ht="15.75" customHeight="1" x14ac:dyDescent="0.2">
      <c r="B32" s="120">
        <v>6</v>
      </c>
      <c r="C32" s="119">
        <v>5</v>
      </c>
      <c r="D32" s="120">
        <v>4</v>
      </c>
      <c r="E32" s="119">
        <v>3</v>
      </c>
      <c r="F32" s="120">
        <v>2</v>
      </c>
      <c r="G32" s="119">
        <v>14</v>
      </c>
      <c r="H32" s="120">
        <v>6</v>
      </c>
      <c r="I32" s="119">
        <v>5</v>
      </c>
      <c r="J32" s="120">
        <v>4</v>
      </c>
      <c r="K32" s="119">
        <v>3</v>
      </c>
      <c r="L32" s="120">
        <v>2</v>
      </c>
      <c r="M32" s="119">
        <v>14</v>
      </c>
      <c r="N32" s="120">
        <v>13</v>
      </c>
      <c r="O32" s="119">
        <v>5</v>
      </c>
      <c r="P32" s="120">
        <v>4</v>
      </c>
      <c r="Q32" s="119">
        <v>3</v>
      </c>
      <c r="R32" s="120">
        <v>2</v>
      </c>
      <c r="S32" s="119">
        <v>14</v>
      </c>
      <c r="T32" s="120">
        <v>13</v>
      </c>
    </row>
    <row r="33" spans="2:28" ht="7.5" customHeight="1" x14ac:dyDescent="0.25">
      <c r="B33" s="121"/>
      <c r="C33" s="122"/>
      <c r="D33" s="122"/>
      <c r="E33" s="122"/>
      <c r="F33" s="122"/>
      <c r="G33" s="122"/>
      <c r="H33" s="122"/>
      <c r="I33" s="123"/>
      <c r="J33" s="123"/>
      <c r="K33" s="123"/>
      <c r="L33" s="123"/>
      <c r="M33" s="123"/>
      <c r="N33" s="123"/>
      <c r="O33" s="123"/>
      <c r="P33" s="124"/>
      <c r="Q33" s="124"/>
      <c r="R33" s="124"/>
      <c r="S33" s="124"/>
      <c r="T33" s="124"/>
      <c r="V33" s="112"/>
      <c r="W33" s="112"/>
      <c r="X33" s="112"/>
      <c r="Y33" s="112"/>
      <c r="Z33" s="112"/>
      <c r="AA33" s="112"/>
      <c r="AB33" s="112"/>
    </row>
    <row r="34" spans="2:28" ht="15.75" customHeight="1" x14ac:dyDescent="0.2">
      <c r="B34" s="119">
        <v>11</v>
      </c>
      <c r="C34" s="120">
        <v>1</v>
      </c>
      <c r="D34" s="119">
        <v>5</v>
      </c>
      <c r="E34" s="120">
        <v>6</v>
      </c>
      <c r="F34" s="119">
        <v>7</v>
      </c>
      <c r="G34" s="120">
        <v>8</v>
      </c>
      <c r="H34" s="119">
        <v>9</v>
      </c>
      <c r="I34" s="120">
        <v>10</v>
      </c>
      <c r="J34" s="119">
        <v>1</v>
      </c>
      <c r="K34" s="120">
        <v>4</v>
      </c>
      <c r="L34" s="119">
        <v>5</v>
      </c>
      <c r="M34" s="120">
        <v>6</v>
      </c>
      <c r="N34" s="119">
        <v>7</v>
      </c>
      <c r="O34" s="120">
        <v>8</v>
      </c>
      <c r="P34" s="119">
        <v>9</v>
      </c>
      <c r="Q34" s="120">
        <v>1</v>
      </c>
      <c r="R34" s="119">
        <v>3</v>
      </c>
      <c r="S34" s="120">
        <v>4</v>
      </c>
      <c r="T34" s="119">
        <v>5</v>
      </c>
    </row>
    <row r="35" spans="2:28" ht="15.75" customHeight="1" x14ac:dyDescent="0.2">
      <c r="B35" s="119">
        <v>12</v>
      </c>
      <c r="C35" s="120">
        <v>4</v>
      </c>
      <c r="D35" s="119">
        <v>3</v>
      </c>
      <c r="E35" s="120">
        <v>2</v>
      </c>
      <c r="F35" s="119">
        <v>14</v>
      </c>
      <c r="G35" s="120">
        <v>13</v>
      </c>
      <c r="H35" s="119">
        <v>12</v>
      </c>
      <c r="I35" s="120">
        <v>11</v>
      </c>
      <c r="J35" s="119">
        <v>3</v>
      </c>
      <c r="K35" s="120">
        <v>2</v>
      </c>
      <c r="L35" s="119">
        <v>14</v>
      </c>
      <c r="M35" s="120">
        <v>13</v>
      </c>
      <c r="N35" s="119">
        <v>12</v>
      </c>
      <c r="O35" s="120">
        <v>11</v>
      </c>
      <c r="P35" s="119">
        <v>10</v>
      </c>
      <c r="Q35" s="120">
        <v>2</v>
      </c>
      <c r="R35" s="119">
        <v>14</v>
      </c>
      <c r="S35" s="120">
        <v>13</v>
      </c>
      <c r="T35" s="119">
        <v>12</v>
      </c>
    </row>
    <row r="36" spans="2:28" ht="7.5" customHeight="1" x14ac:dyDescent="0.25">
      <c r="B36" s="122"/>
      <c r="C36" s="122"/>
      <c r="D36" s="122"/>
      <c r="E36" s="122"/>
      <c r="F36" s="122"/>
      <c r="G36" s="122"/>
      <c r="H36" s="122"/>
      <c r="I36" s="123"/>
      <c r="J36" s="123"/>
      <c r="K36" s="123"/>
      <c r="L36" s="123"/>
      <c r="M36" s="123"/>
      <c r="N36" s="123"/>
      <c r="O36" s="123"/>
      <c r="P36" s="124"/>
      <c r="Q36" s="124"/>
      <c r="R36" s="124"/>
      <c r="S36" s="124"/>
      <c r="T36" s="124"/>
      <c r="V36" s="112"/>
      <c r="W36" s="112"/>
      <c r="X36" s="112"/>
      <c r="Y36" s="112"/>
      <c r="Z36" s="112"/>
      <c r="AA36" s="112"/>
      <c r="AB36" s="112"/>
    </row>
    <row r="37" spans="2:28" ht="15.75" customHeight="1" x14ac:dyDescent="0.2">
      <c r="B37" s="120">
        <v>6</v>
      </c>
      <c r="C37" s="119">
        <v>7</v>
      </c>
      <c r="D37" s="120">
        <v>8</v>
      </c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</row>
    <row r="38" spans="2:28" ht="15.75" customHeight="1" x14ac:dyDescent="0.2">
      <c r="B38" s="120">
        <v>11</v>
      </c>
      <c r="C38" s="119">
        <v>10</v>
      </c>
      <c r="D38" s="120">
        <v>9</v>
      </c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</row>
    <row r="39" spans="2:28" ht="18" x14ac:dyDescent="0.25">
      <c r="B39" s="112"/>
      <c r="C39" s="117"/>
      <c r="D39" s="117"/>
      <c r="E39" s="117"/>
      <c r="F39" s="117"/>
      <c r="G39" s="117"/>
      <c r="H39" s="117"/>
      <c r="I39" s="4"/>
      <c r="J39" s="4"/>
      <c r="K39" s="4"/>
      <c r="L39" s="4"/>
      <c r="M39" s="4"/>
      <c r="N39" s="4"/>
      <c r="O39" s="4"/>
      <c r="V39" s="112"/>
      <c r="W39" s="112"/>
      <c r="X39" s="112"/>
      <c r="Y39" s="112"/>
      <c r="Z39" s="112"/>
      <c r="AA39" s="112"/>
      <c r="AB39" s="112"/>
    </row>
    <row r="40" spans="2:28" ht="14.1" customHeight="1" x14ac:dyDescent="0.2"/>
    <row r="41" spans="2:28" ht="15" customHeight="1" x14ac:dyDescent="0.2"/>
    <row r="42" spans="2:28" ht="15" customHeight="1" x14ac:dyDescent="0.25">
      <c r="V42" s="112"/>
      <c r="W42" s="112"/>
      <c r="X42" s="112"/>
      <c r="Y42" s="112"/>
      <c r="Z42" s="112"/>
      <c r="AA42" s="112"/>
      <c r="AB42" s="112"/>
    </row>
    <row r="43" spans="2:28" ht="20.100000000000001" customHeight="1" x14ac:dyDescent="0.2"/>
    <row r="44" spans="2:28" ht="21" customHeight="1" x14ac:dyDescent="0.2"/>
    <row r="45" spans="2:28" ht="18.75" customHeight="1" x14ac:dyDescent="0.2"/>
  </sheetData>
  <mergeCells count="16">
    <mergeCell ref="S6:T6"/>
    <mergeCell ref="S7:T7"/>
    <mergeCell ref="S8:T8"/>
    <mergeCell ref="S9:T9"/>
    <mergeCell ref="S18:T18"/>
    <mergeCell ref="S10:T10"/>
    <mergeCell ref="S11:T11"/>
    <mergeCell ref="S12:T12"/>
    <mergeCell ref="S13:T13"/>
    <mergeCell ref="S14:T14"/>
    <mergeCell ref="S15:T15"/>
    <mergeCell ref="S5:T5"/>
    <mergeCell ref="A3:B3"/>
    <mergeCell ref="C3:K3"/>
    <mergeCell ref="L3:M3"/>
    <mergeCell ref="P3:R3"/>
  </mergeCells>
  <phoneticPr fontId="27" type="noConversion"/>
  <pageMargins left="0.25" right="0.25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8122E-2D8E-42EA-A2A1-30E3D7EA05D4}">
  <sheetPr codeName="Blad4"/>
  <dimension ref="A1:AMM126"/>
  <sheetViews>
    <sheetView tabSelected="1" zoomScaleNormal="100" workbookViewId="0">
      <pane xSplit="8" ySplit="1" topLeftCell="I62" activePane="bottomRight" state="frozen"/>
      <selection activeCell="I15" sqref="I15"/>
      <selection pane="topRight" activeCell="I15" sqref="I15"/>
      <selection pane="bottomLeft" activeCell="I15" sqref="I15"/>
      <selection pane="bottomRight" activeCell="D77" sqref="D77"/>
    </sheetView>
  </sheetViews>
  <sheetFormatPr defaultColWidth="8.85546875" defaultRowHeight="15" x14ac:dyDescent="0.25"/>
  <cols>
    <col min="1" max="1" width="4.28515625" style="148" customWidth="1"/>
    <col min="2" max="2" width="6.42578125" style="148" customWidth="1"/>
    <col min="3" max="3" width="7.28515625" style="148" customWidth="1"/>
    <col min="4" max="4" width="9.28515625" style="201" customWidth="1"/>
    <col min="5" max="5" width="23.42578125" style="208" customWidth="1"/>
    <col min="6" max="6" width="9.42578125" style="183" customWidth="1"/>
    <col min="7" max="7" width="18" style="209" customWidth="1"/>
    <col min="8" max="8" width="11.140625" style="183" customWidth="1"/>
    <col min="9" max="9" width="15" style="210" customWidth="1"/>
    <col min="10" max="11" width="7.42578125" style="148" customWidth="1"/>
    <col min="12" max="12" width="11.140625" style="183" customWidth="1"/>
    <col min="13" max="13" width="7.140625" style="183" customWidth="1"/>
    <col min="14" max="14" width="4.140625" style="183" customWidth="1"/>
    <col min="15" max="15" width="5" style="183" customWidth="1"/>
    <col min="16" max="16" width="5" style="150" customWidth="1"/>
    <col min="17" max="17" width="6.7109375" style="150" customWidth="1"/>
    <col min="18" max="18" width="3.7109375" style="150" customWidth="1"/>
    <col min="19" max="19" width="5" style="150" customWidth="1"/>
    <col min="20" max="20" width="4.7109375" style="150" customWidth="1"/>
    <col min="21" max="21" width="8.28515625" style="150" customWidth="1"/>
    <col min="22" max="22" width="3.7109375" style="150" customWidth="1"/>
    <col min="23" max="23" width="4" style="150" customWidth="1"/>
    <col min="24" max="24" width="5.42578125" style="183" customWidth="1"/>
    <col min="25" max="25" width="6.7109375" style="150" customWidth="1"/>
    <col min="26" max="26" width="3.7109375" style="150" customWidth="1"/>
    <col min="27" max="27" width="4.28515625" style="150" customWidth="1"/>
    <col min="28" max="28" width="4.28515625" style="148" customWidth="1"/>
    <col min="29" max="29" width="8.28515625" style="150" customWidth="1"/>
    <col min="30" max="30" width="4.140625" style="148" customWidth="1"/>
    <col min="31" max="31" width="4.28515625" style="148" customWidth="1"/>
    <col min="32" max="32" width="6" style="183" customWidth="1"/>
    <col min="33" max="33" width="8.7109375" style="183" customWidth="1"/>
    <col min="34" max="34" width="4.140625" style="211" customWidth="1"/>
    <col min="35" max="35" width="5" style="183" customWidth="1"/>
    <col min="36" max="36" width="5.42578125" style="183" customWidth="1"/>
    <col min="37" max="38" width="9.7109375" style="183" customWidth="1"/>
    <col min="39" max="39" width="4.140625" style="183" customWidth="1"/>
    <col min="40" max="40" width="5.42578125" style="183" customWidth="1"/>
    <col min="41" max="41" width="7" style="183" customWidth="1"/>
    <col min="42" max="42" width="8.7109375" style="183" customWidth="1"/>
    <col min="43" max="45" width="5.42578125" style="183" customWidth="1"/>
    <col min="46" max="46" width="8.7109375" style="183" customWidth="1"/>
    <col min="47" max="48" width="5.42578125" style="183" customWidth="1"/>
    <col min="49" max="49" width="6.28515625" style="183" customWidth="1"/>
    <col min="50" max="50" width="7" style="183" customWidth="1"/>
    <col min="51" max="54" width="5.42578125" style="183" customWidth="1"/>
    <col min="55" max="55" width="5.42578125" style="212" customWidth="1"/>
    <col min="56" max="56" width="5.42578125" style="183" customWidth="1"/>
    <col min="57" max="57" width="25.7109375" style="183" customWidth="1"/>
    <col min="58" max="58" width="4.28515625" style="148" customWidth="1"/>
    <col min="59" max="59" width="13.7109375" style="150" customWidth="1"/>
    <col min="60" max="60" width="11.42578125" style="150" customWidth="1"/>
    <col min="61" max="61" width="5.7109375" style="150" customWidth="1"/>
    <col min="62" max="62" width="5.28515625" style="150" customWidth="1"/>
    <col min="63" max="63" width="5.42578125" style="150" customWidth="1"/>
    <col min="64" max="65" width="4.42578125" style="150" customWidth="1"/>
    <col min="66" max="66" width="5.140625" style="150" customWidth="1"/>
    <col min="67" max="67" width="4.42578125" style="150" customWidth="1"/>
    <col min="68" max="68" width="5.28515625" style="150" customWidth="1"/>
    <col min="69" max="69" width="4.140625" style="150" customWidth="1"/>
    <col min="70" max="71" width="4.7109375" style="150" customWidth="1"/>
    <col min="72" max="72" width="4.42578125" style="150" customWidth="1"/>
    <col min="73" max="258" width="11.42578125" style="150" customWidth="1"/>
    <col min="259" max="259" width="4.28515625" style="150" customWidth="1"/>
    <col min="260" max="260" width="6.42578125" style="150" customWidth="1"/>
    <col min="261" max="261" width="7.28515625" style="150" customWidth="1"/>
    <col min="262" max="262" width="9.28515625" style="150" customWidth="1"/>
    <col min="263" max="263" width="23.42578125" style="150" customWidth="1"/>
    <col min="264" max="264" width="9.42578125" style="150" customWidth="1"/>
    <col min="265" max="265" width="18" style="150" customWidth="1"/>
    <col min="266" max="266" width="11.140625" style="150" customWidth="1"/>
    <col min="267" max="267" width="9.42578125" style="150" customWidth="1"/>
    <col min="268" max="268" width="7.42578125" style="150" customWidth="1"/>
    <col min="269" max="305" width="11.42578125" style="150" customWidth="1"/>
    <col min="306" max="306" width="7" style="150" customWidth="1"/>
    <col min="307" max="312" width="5.42578125" style="150" customWidth="1"/>
    <col min="313" max="313" width="25.7109375" style="150" customWidth="1"/>
    <col min="314" max="314" width="4.28515625" style="150" customWidth="1"/>
    <col min="315" max="315" width="13.7109375" style="150" customWidth="1"/>
    <col min="316" max="316" width="11.42578125" style="150" customWidth="1"/>
    <col min="317" max="317" width="5.7109375" style="150" customWidth="1"/>
    <col min="318" max="318" width="5.28515625" style="150" customWidth="1"/>
    <col min="319" max="319" width="5.42578125" style="150" customWidth="1"/>
    <col min="320" max="321" width="4.42578125" style="150" customWidth="1"/>
    <col min="322" max="322" width="5.140625" style="150" customWidth="1"/>
    <col min="323" max="323" width="4.42578125" style="150" customWidth="1"/>
    <col min="324" max="324" width="5.28515625" style="150" customWidth="1"/>
    <col min="325" max="325" width="4.140625" style="150" customWidth="1"/>
    <col min="326" max="327" width="4.7109375" style="150" customWidth="1"/>
    <col min="328" max="328" width="4.42578125" style="150" customWidth="1"/>
    <col min="329" max="514" width="11.42578125" style="150" customWidth="1"/>
    <col min="515" max="515" width="4.28515625" style="150" customWidth="1"/>
    <col min="516" max="516" width="6.42578125" style="150" customWidth="1"/>
    <col min="517" max="517" width="7.28515625" style="150" customWidth="1"/>
    <col min="518" max="518" width="9.28515625" style="150" customWidth="1"/>
    <col min="519" max="519" width="23.42578125" style="150" customWidth="1"/>
    <col min="520" max="520" width="9.42578125" style="150" customWidth="1"/>
    <col min="521" max="521" width="18" style="150" customWidth="1"/>
    <col min="522" max="522" width="11.140625" style="150" customWidth="1"/>
    <col min="523" max="523" width="9.42578125" style="150" customWidth="1"/>
    <col min="524" max="524" width="7.42578125" style="150" customWidth="1"/>
    <col min="525" max="561" width="11.42578125" style="150" customWidth="1"/>
    <col min="562" max="562" width="7" style="150" customWidth="1"/>
    <col min="563" max="568" width="5.42578125" style="150" customWidth="1"/>
    <col min="569" max="569" width="25.7109375" style="150" customWidth="1"/>
    <col min="570" max="570" width="4.28515625" style="150" customWidth="1"/>
    <col min="571" max="571" width="13.7109375" style="150" customWidth="1"/>
    <col min="572" max="572" width="11.42578125" style="150" customWidth="1"/>
    <col min="573" max="573" width="5.7109375" style="150" customWidth="1"/>
    <col min="574" max="574" width="5.28515625" style="150" customWidth="1"/>
    <col min="575" max="575" width="5.42578125" style="150" customWidth="1"/>
    <col min="576" max="577" width="4.42578125" style="150" customWidth="1"/>
    <col min="578" max="578" width="5.140625" style="150" customWidth="1"/>
    <col min="579" max="579" width="4.42578125" style="150" customWidth="1"/>
    <col min="580" max="580" width="5.28515625" style="150" customWidth="1"/>
    <col min="581" max="581" width="4.140625" style="150" customWidth="1"/>
    <col min="582" max="583" width="4.7109375" style="150" customWidth="1"/>
    <col min="584" max="584" width="4.42578125" style="150" customWidth="1"/>
    <col min="585" max="770" width="11.42578125" style="150" customWidth="1"/>
    <col min="771" max="771" width="4.28515625" style="150" customWidth="1"/>
    <col min="772" max="772" width="6.42578125" style="150" customWidth="1"/>
    <col min="773" max="773" width="7.28515625" style="150" customWidth="1"/>
    <col min="774" max="774" width="9.28515625" style="150" customWidth="1"/>
    <col min="775" max="775" width="23.42578125" style="150" customWidth="1"/>
    <col min="776" max="776" width="9.42578125" style="150" customWidth="1"/>
    <col min="777" max="777" width="18" style="150" customWidth="1"/>
    <col min="778" max="778" width="11.140625" style="150" customWidth="1"/>
    <col min="779" max="779" width="9.42578125" style="150" customWidth="1"/>
    <col min="780" max="780" width="7.42578125" style="150" customWidth="1"/>
    <col min="781" max="817" width="11.42578125" style="150" customWidth="1"/>
    <col min="818" max="818" width="7" style="150" customWidth="1"/>
    <col min="819" max="824" width="5.42578125" style="150" customWidth="1"/>
    <col min="825" max="825" width="25.7109375" style="150" customWidth="1"/>
    <col min="826" max="826" width="4.28515625" style="150" customWidth="1"/>
    <col min="827" max="827" width="13.7109375" style="150" customWidth="1"/>
    <col min="828" max="828" width="11.42578125" style="150" customWidth="1"/>
    <col min="829" max="829" width="5.7109375" style="150" customWidth="1"/>
    <col min="830" max="830" width="5.28515625" style="150" customWidth="1"/>
    <col min="831" max="831" width="5.42578125" style="150" customWidth="1"/>
    <col min="832" max="833" width="4.42578125" style="150" customWidth="1"/>
    <col min="834" max="834" width="5.140625" style="150" customWidth="1"/>
    <col min="835" max="835" width="4.42578125" style="150" customWidth="1"/>
    <col min="836" max="836" width="5.28515625" style="150" customWidth="1"/>
    <col min="837" max="837" width="4.140625" style="150" customWidth="1"/>
    <col min="838" max="839" width="4.7109375" style="150" customWidth="1"/>
    <col min="840" max="840" width="4.42578125" style="150" customWidth="1"/>
    <col min="841" max="1027" width="11.42578125" style="150" customWidth="1"/>
    <col min="1028" max="16384" width="8.85546875" style="156"/>
  </cols>
  <sheetData>
    <row r="1" spans="1:66" ht="60.75" x14ac:dyDescent="0.25">
      <c r="A1" s="149" t="s">
        <v>207</v>
      </c>
      <c r="B1" s="157" t="s">
        <v>208</v>
      </c>
      <c r="C1" s="158" t="s">
        <v>209</v>
      </c>
      <c r="D1" s="159">
        <f>COUNTIF(D2:D130,"1")</f>
        <v>0</v>
      </c>
      <c r="E1" s="160" t="s">
        <v>210</v>
      </c>
      <c r="F1" s="161" t="s">
        <v>211</v>
      </c>
      <c r="G1" s="162" t="s">
        <v>212</v>
      </c>
      <c r="H1" s="163" t="s">
        <v>213</v>
      </c>
      <c r="I1" s="162" t="s">
        <v>214</v>
      </c>
      <c r="J1" s="160" t="s">
        <v>215</v>
      </c>
      <c r="K1" s="160" t="s">
        <v>216</v>
      </c>
      <c r="L1" s="164" t="s">
        <v>217</v>
      </c>
      <c r="M1" s="165" t="s">
        <v>218</v>
      </c>
      <c r="N1" s="165" t="s">
        <v>99</v>
      </c>
      <c r="O1" s="165" t="s">
        <v>219</v>
      </c>
      <c r="P1" s="166" t="s">
        <v>220</v>
      </c>
      <c r="Q1" s="165" t="s">
        <v>221</v>
      </c>
      <c r="R1" s="165" t="s">
        <v>99</v>
      </c>
      <c r="S1" s="167" t="s">
        <v>222</v>
      </c>
      <c r="T1" s="166" t="s">
        <v>223</v>
      </c>
      <c r="U1" s="165" t="s">
        <v>221</v>
      </c>
      <c r="V1" s="165" t="s">
        <v>99</v>
      </c>
      <c r="W1" s="167" t="s">
        <v>222</v>
      </c>
      <c r="X1" s="168" t="s">
        <v>224</v>
      </c>
      <c r="Y1" s="165" t="s">
        <v>221</v>
      </c>
      <c r="Z1" s="165" t="s">
        <v>99</v>
      </c>
      <c r="AA1" s="167" t="s">
        <v>222</v>
      </c>
      <c r="AB1" s="166" t="s">
        <v>225</v>
      </c>
      <c r="AC1" s="165" t="s">
        <v>221</v>
      </c>
      <c r="AD1" s="165" t="s">
        <v>99</v>
      </c>
      <c r="AE1" s="169" t="s">
        <v>226</v>
      </c>
      <c r="AF1" s="168" t="s">
        <v>227</v>
      </c>
      <c r="AG1" s="165" t="s">
        <v>221</v>
      </c>
      <c r="AH1" s="165" t="s">
        <v>99</v>
      </c>
      <c r="AI1" s="169" t="s">
        <v>226</v>
      </c>
      <c r="AJ1" s="168" t="s">
        <v>228</v>
      </c>
      <c r="AK1" s="165" t="s">
        <v>221</v>
      </c>
      <c r="AL1" s="165" t="s">
        <v>229</v>
      </c>
      <c r="AM1" s="165" t="s">
        <v>99</v>
      </c>
      <c r="AN1" s="169" t="s">
        <v>226</v>
      </c>
      <c r="AO1" s="168" t="s">
        <v>230</v>
      </c>
      <c r="AP1" s="165" t="s">
        <v>221</v>
      </c>
      <c r="AQ1" s="165" t="s">
        <v>99</v>
      </c>
      <c r="AR1" s="169" t="s">
        <v>226</v>
      </c>
      <c r="AS1" s="168" t="s">
        <v>231</v>
      </c>
      <c r="AT1" s="165" t="s">
        <v>221</v>
      </c>
      <c r="AU1" s="165" t="s">
        <v>99</v>
      </c>
      <c r="AV1" s="169" t="s">
        <v>226</v>
      </c>
      <c r="AW1" s="168" t="s">
        <v>232</v>
      </c>
      <c r="AX1" s="165" t="s">
        <v>221</v>
      </c>
      <c r="AY1" s="165" t="s">
        <v>99</v>
      </c>
      <c r="AZ1" s="169" t="s">
        <v>226</v>
      </c>
      <c r="BA1" s="168" t="s">
        <v>233</v>
      </c>
      <c r="BB1" s="170" t="s">
        <v>234</v>
      </c>
      <c r="BC1" s="171" t="s">
        <v>235</v>
      </c>
      <c r="BD1" s="170" t="s">
        <v>236</v>
      </c>
      <c r="BE1" s="172" t="s">
        <v>237</v>
      </c>
      <c r="BF1" s="149" t="s">
        <v>238</v>
      </c>
    </row>
    <row r="2" spans="1:66" ht="18.75" customHeight="1" x14ac:dyDescent="0.25">
      <c r="A2" s="149">
        <v>1</v>
      </c>
      <c r="B2" s="149" t="str">
        <f t="shared" ref="B2:B33" si="0">IF(A2=BF2,"v","x")</f>
        <v>v</v>
      </c>
      <c r="C2" s="149" t="s">
        <v>239</v>
      </c>
      <c r="D2" s="173"/>
      <c r="E2" s="174" t="s">
        <v>240</v>
      </c>
      <c r="F2" s="149">
        <v>118558</v>
      </c>
      <c r="G2" s="175" t="s">
        <v>241</v>
      </c>
      <c r="H2" s="176">
        <f>SUM(L2+P2+T2+X2+AB2+AF2+AJ2+AO2+AS2+AW2+BA2)</f>
        <v>88.571428571428584</v>
      </c>
      <c r="I2" s="177">
        <v>2006</v>
      </c>
      <c r="J2" s="178">
        <f>[1]Aantallen!$B$1-I2</f>
        <v>14</v>
      </c>
      <c r="K2" s="179">
        <f t="shared" ref="K2:K33" si="1">H2-L2</f>
        <v>0</v>
      </c>
      <c r="L2" s="164">
        <v>88.571428571428584</v>
      </c>
      <c r="M2" s="180">
        <v>1</v>
      </c>
      <c r="N2" s="180"/>
      <c r="O2" s="180"/>
      <c r="P2" s="168">
        <f t="shared" ref="P2:P33" si="2">SUM(N2*10+O2)/M2*10</f>
        <v>0</v>
      </c>
      <c r="Q2" s="180">
        <v>1</v>
      </c>
      <c r="R2" s="180"/>
      <c r="S2" s="180"/>
      <c r="T2" s="168">
        <f t="shared" ref="T2:T33" si="3">SUM(R2*10+S2)/Q2*10</f>
        <v>0</v>
      </c>
      <c r="U2" s="180">
        <v>1</v>
      </c>
      <c r="V2" s="180"/>
      <c r="W2" s="180"/>
      <c r="X2" s="168">
        <f t="shared" ref="X2:X13" si="4">SUM(V2*10+W2)/U2*10</f>
        <v>0</v>
      </c>
      <c r="Y2" s="180">
        <v>1</v>
      </c>
      <c r="Z2" s="180"/>
      <c r="AA2" s="180"/>
      <c r="AB2" s="168">
        <f t="shared" ref="AB2:AB33" si="5">SUM(Z2*10+AA2)/Y2*10</f>
        <v>0</v>
      </c>
      <c r="AC2" s="180">
        <v>1</v>
      </c>
      <c r="AD2" s="180"/>
      <c r="AE2" s="180"/>
      <c r="AF2" s="168">
        <f t="shared" ref="AF2:AF33" si="6">SUM(AD2*10+AE2)/AC2*10</f>
        <v>0</v>
      </c>
      <c r="AG2" s="180">
        <v>1</v>
      </c>
      <c r="AH2" s="180"/>
      <c r="AI2" s="180"/>
      <c r="AJ2" s="168">
        <f t="shared" ref="AJ2:AJ33" si="7">SUM(AH2*10+AI2)/AG2*10</f>
        <v>0</v>
      </c>
      <c r="AK2" s="180">
        <v>1</v>
      </c>
      <c r="AL2" s="180">
        <v>1</v>
      </c>
      <c r="AM2" s="180"/>
      <c r="AN2" s="180"/>
      <c r="AO2" s="168">
        <f t="shared" ref="AO2:AO33" si="8">SUM(AM2*10+AN2/AL2)/AK2*10</f>
        <v>0</v>
      </c>
      <c r="AP2" s="180">
        <v>1</v>
      </c>
      <c r="AQ2" s="180"/>
      <c r="AR2" s="180"/>
      <c r="AS2" s="168">
        <f t="shared" ref="AS2:AS33" si="9">SUM(AQ2*10+AR2)/AP2*10</f>
        <v>0</v>
      </c>
      <c r="AT2" s="180">
        <v>1</v>
      </c>
      <c r="AU2" s="180"/>
      <c r="AV2" s="180"/>
      <c r="AW2" s="181">
        <f t="shared" ref="AW2:AW33" si="10">SUM(AU2*10+AV2)/AT2*10</f>
        <v>0</v>
      </c>
      <c r="AX2" s="180">
        <v>1</v>
      </c>
      <c r="AY2" s="180"/>
      <c r="AZ2" s="180"/>
      <c r="BA2" s="168">
        <f t="shared" ref="BA2:BA33" si="11">SUM(AY2*10+AZ2)/AX2*10</f>
        <v>0</v>
      </c>
      <c r="BB2" s="153">
        <f t="shared" ref="BB2:BB13" si="12">IF(H2&lt;250,0,IF(H2&lt;500,250,IF(H2&lt;750,"500",IF(H2&lt;1000,750,IF(H2&lt;1500,1000,IF(H2&lt;2000,1500,IF(H2&lt;2500,2000,IF(H2&lt;3000,2500,3000))))))))</f>
        <v>0</v>
      </c>
      <c r="BC2" s="182">
        <v>0</v>
      </c>
      <c r="BD2" s="153">
        <f t="shared" ref="BD2:BD33" si="13">BB2-BC2</f>
        <v>0</v>
      </c>
      <c r="BE2" s="153" t="str">
        <f t="shared" ref="BE2:BE33" si="14">IF(BD2=0,"geen actie",CONCATENATE("diploma uitschrijven: ",BB2," punten"))</f>
        <v>geen actie</v>
      </c>
      <c r="BF2" s="149">
        <v>1</v>
      </c>
      <c r="BG2" s="183"/>
    </row>
    <row r="3" spans="1:66" ht="18.75" customHeight="1" x14ac:dyDescent="0.25">
      <c r="A3" s="149">
        <v>2</v>
      </c>
      <c r="B3" s="149" t="str">
        <f t="shared" si="0"/>
        <v>v</v>
      </c>
      <c r="C3" s="149" t="s">
        <v>239</v>
      </c>
      <c r="D3" s="184"/>
      <c r="E3" s="174" t="s">
        <v>242</v>
      </c>
      <c r="F3" s="185">
        <v>116594</v>
      </c>
      <c r="G3" s="186" t="s">
        <v>243</v>
      </c>
      <c r="H3" s="176">
        <f>SUM(L3+P3+T3+X3+AB3+AF3+AJ3+AO3+AS3+AW3+BA3)</f>
        <v>886.86507936507917</v>
      </c>
      <c r="I3" s="187">
        <v>2006</v>
      </c>
      <c r="J3" s="178">
        <f>[1]Aantallen!$B$1-I3</f>
        <v>14</v>
      </c>
      <c r="K3" s="179">
        <f t="shared" si="1"/>
        <v>0</v>
      </c>
      <c r="L3" s="164">
        <v>886.86507936507917</v>
      </c>
      <c r="M3" s="180">
        <v>1</v>
      </c>
      <c r="N3" s="180"/>
      <c r="O3" s="180"/>
      <c r="P3" s="168">
        <f t="shared" si="2"/>
        <v>0</v>
      </c>
      <c r="Q3" s="180">
        <v>1</v>
      </c>
      <c r="R3" s="180"/>
      <c r="S3" s="180"/>
      <c r="T3" s="168">
        <f t="shared" si="3"/>
        <v>0</v>
      </c>
      <c r="U3" s="180">
        <v>1</v>
      </c>
      <c r="V3" s="180"/>
      <c r="W3" s="180"/>
      <c r="X3" s="168">
        <f t="shared" si="4"/>
        <v>0</v>
      </c>
      <c r="Y3" s="180">
        <v>1</v>
      </c>
      <c r="Z3" s="180"/>
      <c r="AA3" s="180"/>
      <c r="AB3" s="168">
        <f t="shared" si="5"/>
        <v>0</v>
      </c>
      <c r="AC3" s="180">
        <v>1</v>
      </c>
      <c r="AD3" s="180"/>
      <c r="AE3" s="180"/>
      <c r="AF3" s="168">
        <f t="shared" si="6"/>
        <v>0</v>
      </c>
      <c r="AG3" s="180">
        <v>1</v>
      </c>
      <c r="AH3" s="180"/>
      <c r="AI3" s="180"/>
      <c r="AJ3" s="168">
        <f t="shared" si="7"/>
        <v>0</v>
      </c>
      <c r="AK3" s="180">
        <v>1</v>
      </c>
      <c r="AL3" s="180">
        <v>1</v>
      </c>
      <c r="AM3" s="180"/>
      <c r="AN3" s="180"/>
      <c r="AO3" s="168">
        <f t="shared" si="8"/>
        <v>0</v>
      </c>
      <c r="AP3" s="180">
        <v>1</v>
      </c>
      <c r="AQ3" s="180"/>
      <c r="AR3" s="180"/>
      <c r="AS3" s="168">
        <f t="shared" si="9"/>
        <v>0</v>
      </c>
      <c r="AT3" s="180">
        <v>1</v>
      </c>
      <c r="AU3" s="180"/>
      <c r="AV3" s="180"/>
      <c r="AW3" s="181">
        <f t="shared" si="10"/>
        <v>0</v>
      </c>
      <c r="AX3" s="180">
        <v>1</v>
      </c>
      <c r="AY3" s="180"/>
      <c r="AZ3" s="180"/>
      <c r="BA3" s="168">
        <f t="shared" si="11"/>
        <v>0</v>
      </c>
      <c r="BB3" s="153">
        <f t="shared" si="12"/>
        <v>750</v>
      </c>
      <c r="BC3" s="182">
        <v>750</v>
      </c>
      <c r="BD3" s="153">
        <f t="shared" si="13"/>
        <v>0</v>
      </c>
      <c r="BE3" s="153" t="str">
        <f t="shared" si="14"/>
        <v>geen actie</v>
      </c>
      <c r="BF3" s="149">
        <v>2</v>
      </c>
      <c r="BG3" s="183"/>
      <c r="BH3" s="183"/>
      <c r="BI3" s="183"/>
      <c r="BJ3" s="183"/>
      <c r="BN3" s="183"/>
    </row>
    <row r="4" spans="1:66" ht="18" customHeight="1" x14ac:dyDescent="0.25">
      <c r="A4" s="149">
        <v>57</v>
      </c>
      <c r="B4" s="149" t="str">
        <f t="shared" si="0"/>
        <v>v</v>
      </c>
      <c r="C4" s="149" t="s">
        <v>239</v>
      </c>
      <c r="D4" s="217"/>
      <c r="E4" s="174" t="s">
        <v>311</v>
      </c>
      <c r="F4" s="194"/>
      <c r="G4" s="177" t="s">
        <v>245</v>
      </c>
      <c r="H4" s="176">
        <f>SUM(L4+P4+T4+X4+AB4+AF4+AJ4+AN4+AR4+AV4+AZ4)</f>
        <v>212.55952380952377</v>
      </c>
      <c r="I4" s="153">
        <v>2008</v>
      </c>
      <c r="J4" s="178">
        <f>[1]Aantallen!$B$1-I4</f>
        <v>12</v>
      </c>
      <c r="K4" s="179">
        <f t="shared" si="1"/>
        <v>0</v>
      </c>
      <c r="L4" s="164">
        <v>212.55952380952377</v>
      </c>
      <c r="M4" s="180">
        <v>1</v>
      </c>
      <c r="N4" s="180"/>
      <c r="O4" s="180"/>
      <c r="P4" s="168">
        <f t="shared" si="2"/>
        <v>0</v>
      </c>
      <c r="Q4" s="180">
        <v>1</v>
      </c>
      <c r="R4" s="180"/>
      <c r="S4" s="180"/>
      <c r="T4" s="168">
        <f t="shared" si="3"/>
        <v>0</v>
      </c>
      <c r="U4" s="180">
        <v>1</v>
      </c>
      <c r="V4" s="180"/>
      <c r="W4" s="180"/>
      <c r="X4" s="168">
        <f t="shared" si="4"/>
        <v>0</v>
      </c>
      <c r="Y4" s="180">
        <v>1</v>
      </c>
      <c r="Z4" s="180"/>
      <c r="AA4" s="180"/>
      <c r="AB4" s="168">
        <f t="shared" si="5"/>
        <v>0</v>
      </c>
      <c r="AC4" s="180">
        <v>1</v>
      </c>
      <c r="AD4" s="180"/>
      <c r="AE4" s="180"/>
      <c r="AF4" s="168">
        <f t="shared" si="6"/>
        <v>0</v>
      </c>
      <c r="AG4" s="180">
        <v>1</v>
      </c>
      <c r="AH4" s="180"/>
      <c r="AI4" s="180"/>
      <c r="AJ4" s="168">
        <f t="shared" si="7"/>
        <v>0</v>
      </c>
      <c r="AK4" s="180">
        <v>1</v>
      </c>
      <c r="AL4" s="180">
        <v>1</v>
      </c>
      <c r="AM4" s="180"/>
      <c r="AN4" s="180"/>
      <c r="AO4" s="168">
        <f t="shared" si="8"/>
        <v>0</v>
      </c>
      <c r="AP4" s="180">
        <v>1</v>
      </c>
      <c r="AQ4" s="180"/>
      <c r="AR4" s="180"/>
      <c r="AS4" s="168">
        <f t="shared" si="9"/>
        <v>0</v>
      </c>
      <c r="AT4" s="180">
        <v>1</v>
      </c>
      <c r="AU4" s="180"/>
      <c r="AV4" s="180"/>
      <c r="AW4" s="181">
        <f t="shared" si="10"/>
        <v>0</v>
      </c>
      <c r="AX4" s="180">
        <v>1</v>
      </c>
      <c r="AY4" s="180"/>
      <c r="AZ4" s="180"/>
      <c r="BA4" s="168">
        <f t="shared" si="11"/>
        <v>0</v>
      </c>
      <c r="BB4" s="153">
        <f t="shared" si="12"/>
        <v>0</v>
      </c>
      <c r="BC4" s="182">
        <v>0</v>
      </c>
      <c r="BD4" s="153">
        <f t="shared" si="13"/>
        <v>0</v>
      </c>
      <c r="BE4" s="153" t="str">
        <f t="shared" si="14"/>
        <v>geen actie</v>
      </c>
      <c r="BF4" s="149">
        <v>57</v>
      </c>
      <c r="BG4" s="183"/>
      <c r="BH4" s="183"/>
      <c r="BI4" s="183"/>
      <c r="BJ4" s="183"/>
      <c r="BN4" s="183"/>
    </row>
    <row r="5" spans="1:66" ht="18.75" customHeight="1" x14ac:dyDescent="0.25">
      <c r="A5" s="149">
        <v>3</v>
      </c>
      <c r="B5" s="149" t="str">
        <f t="shared" si="0"/>
        <v>v</v>
      </c>
      <c r="C5" s="149" t="s">
        <v>239</v>
      </c>
      <c r="D5" s="153"/>
      <c r="E5" s="174" t="s">
        <v>652</v>
      </c>
      <c r="F5" s="185">
        <v>116273</v>
      </c>
      <c r="G5" s="186" t="s">
        <v>250</v>
      </c>
      <c r="H5" s="176">
        <f>SUM(L5+P5+T5+X5+AB5+AF5+AJ5+AO5+AS5+AW5+BA5)</f>
        <v>1836.2261904761863</v>
      </c>
      <c r="I5" s="187">
        <v>2005</v>
      </c>
      <c r="J5" s="178">
        <f>[1]Aantallen!$B$1-I5</f>
        <v>15</v>
      </c>
      <c r="K5" s="179">
        <f t="shared" si="1"/>
        <v>218.85714285714289</v>
      </c>
      <c r="L5" s="164">
        <v>1617.3690476190434</v>
      </c>
      <c r="M5" s="180">
        <v>7</v>
      </c>
      <c r="N5" s="180">
        <v>4</v>
      </c>
      <c r="O5" s="180">
        <v>25</v>
      </c>
      <c r="P5" s="168">
        <f t="shared" si="2"/>
        <v>92.857142857142861</v>
      </c>
      <c r="Q5" s="180">
        <v>10</v>
      </c>
      <c r="R5" s="180">
        <v>8</v>
      </c>
      <c r="S5" s="180">
        <v>46</v>
      </c>
      <c r="T5" s="168">
        <f t="shared" si="3"/>
        <v>126</v>
      </c>
      <c r="U5" s="180">
        <v>1</v>
      </c>
      <c r="V5" s="180"/>
      <c r="W5" s="180"/>
      <c r="X5" s="168">
        <f t="shared" si="4"/>
        <v>0</v>
      </c>
      <c r="Y5" s="180">
        <v>1</v>
      </c>
      <c r="Z5" s="180"/>
      <c r="AA5" s="180"/>
      <c r="AB5" s="168">
        <f t="shared" si="5"/>
        <v>0</v>
      </c>
      <c r="AC5" s="180">
        <v>1</v>
      </c>
      <c r="AD5" s="180"/>
      <c r="AE5" s="180"/>
      <c r="AF5" s="168">
        <f t="shared" si="6"/>
        <v>0</v>
      </c>
      <c r="AG5" s="180">
        <v>1</v>
      </c>
      <c r="AH5" s="180"/>
      <c r="AI5" s="180"/>
      <c r="AJ5" s="168">
        <f t="shared" si="7"/>
        <v>0</v>
      </c>
      <c r="AK5" s="180">
        <v>1</v>
      </c>
      <c r="AL5" s="180">
        <v>1</v>
      </c>
      <c r="AM5" s="180"/>
      <c r="AN5" s="180"/>
      <c r="AO5" s="168">
        <f t="shared" si="8"/>
        <v>0</v>
      </c>
      <c r="AP5" s="180">
        <v>1</v>
      </c>
      <c r="AQ5" s="180"/>
      <c r="AR5" s="180"/>
      <c r="AS5" s="168">
        <f t="shared" si="9"/>
        <v>0</v>
      </c>
      <c r="AT5" s="180">
        <v>1</v>
      </c>
      <c r="AU5" s="180"/>
      <c r="AV5" s="180"/>
      <c r="AW5" s="181">
        <f t="shared" si="10"/>
        <v>0</v>
      </c>
      <c r="AX5" s="180">
        <v>1</v>
      </c>
      <c r="AY5" s="180"/>
      <c r="AZ5" s="180"/>
      <c r="BA5" s="168">
        <f t="shared" si="11"/>
        <v>0</v>
      </c>
      <c r="BB5" s="153">
        <f t="shared" si="12"/>
        <v>1500</v>
      </c>
      <c r="BC5" s="182">
        <v>1500</v>
      </c>
      <c r="BD5" s="153">
        <f t="shared" si="13"/>
        <v>0</v>
      </c>
      <c r="BE5" s="153" t="str">
        <f t="shared" si="14"/>
        <v>geen actie</v>
      </c>
      <c r="BF5" s="149">
        <v>3</v>
      </c>
      <c r="BG5" s="183"/>
      <c r="BH5" s="183"/>
      <c r="BI5" s="183"/>
      <c r="BJ5" s="183"/>
      <c r="BK5" s="183"/>
      <c r="BL5" s="183"/>
      <c r="BM5" s="183"/>
      <c r="BN5" s="183"/>
    </row>
    <row r="6" spans="1:66" ht="18.75" customHeight="1" x14ac:dyDescent="0.25">
      <c r="A6" s="149">
        <v>58</v>
      </c>
      <c r="B6" s="149" t="str">
        <f t="shared" si="0"/>
        <v>v</v>
      </c>
      <c r="C6" s="149"/>
      <c r="D6" s="149"/>
      <c r="E6" s="174" t="s">
        <v>312</v>
      </c>
      <c r="F6" s="191"/>
      <c r="G6" s="187" t="s">
        <v>260</v>
      </c>
      <c r="H6" s="176">
        <f>SUM(L6+P6+T6+X6+AB6+AF6+AJ6+AN6+AR6+AV6+AZ6)</f>
        <v>147</v>
      </c>
      <c r="I6" s="153">
        <v>2008</v>
      </c>
      <c r="J6" s="178">
        <f>[1]Aantallen!$B$1-I6</f>
        <v>12</v>
      </c>
      <c r="K6" s="179">
        <f t="shared" si="1"/>
        <v>0</v>
      </c>
      <c r="L6" s="164">
        <v>147</v>
      </c>
      <c r="M6" s="180">
        <v>1</v>
      </c>
      <c r="N6" s="180"/>
      <c r="O6" s="180"/>
      <c r="P6" s="168">
        <f t="shared" si="2"/>
        <v>0</v>
      </c>
      <c r="Q6" s="180">
        <v>1</v>
      </c>
      <c r="R6" s="180"/>
      <c r="S6" s="180"/>
      <c r="T6" s="168">
        <f t="shared" si="3"/>
        <v>0</v>
      </c>
      <c r="U6" s="180">
        <v>1</v>
      </c>
      <c r="V6" s="180"/>
      <c r="W6" s="180"/>
      <c r="X6" s="168">
        <f t="shared" si="4"/>
        <v>0</v>
      </c>
      <c r="Y6" s="180">
        <v>1</v>
      </c>
      <c r="Z6" s="180"/>
      <c r="AA6" s="180"/>
      <c r="AB6" s="168">
        <f t="shared" si="5"/>
        <v>0</v>
      </c>
      <c r="AC6" s="180">
        <v>1</v>
      </c>
      <c r="AD6" s="180"/>
      <c r="AE6" s="180"/>
      <c r="AF6" s="168">
        <f t="shared" si="6"/>
        <v>0</v>
      </c>
      <c r="AG6" s="180">
        <v>1</v>
      </c>
      <c r="AH6" s="180"/>
      <c r="AI6" s="180"/>
      <c r="AJ6" s="168">
        <f t="shared" si="7"/>
        <v>0</v>
      </c>
      <c r="AK6" s="180">
        <v>1</v>
      </c>
      <c r="AL6" s="180">
        <v>1</v>
      </c>
      <c r="AM6" s="180"/>
      <c r="AN6" s="180"/>
      <c r="AO6" s="168">
        <f t="shared" si="8"/>
        <v>0</v>
      </c>
      <c r="AP6" s="180">
        <v>1</v>
      </c>
      <c r="AQ6" s="180"/>
      <c r="AR6" s="180"/>
      <c r="AS6" s="168">
        <f t="shared" si="9"/>
        <v>0</v>
      </c>
      <c r="AT6" s="180">
        <v>1</v>
      </c>
      <c r="AU6" s="180"/>
      <c r="AV6" s="180"/>
      <c r="AW6" s="181">
        <f t="shared" si="10"/>
        <v>0</v>
      </c>
      <c r="AX6" s="180">
        <v>1</v>
      </c>
      <c r="AY6" s="180"/>
      <c r="AZ6" s="180"/>
      <c r="BA6" s="168">
        <f t="shared" si="11"/>
        <v>0</v>
      </c>
      <c r="BB6" s="153">
        <f t="shared" si="12"/>
        <v>0</v>
      </c>
      <c r="BC6" s="189"/>
      <c r="BD6" s="153">
        <f t="shared" si="13"/>
        <v>0</v>
      </c>
      <c r="BE6" s="153" t="str">
        <f t="shared" si="14"/>
        <v>geen actie</v>
      </c>
      <c r="BF6" s="149">
        <v>58</v>
      </c>
      <c r="BG6" s="183"/>
      <c r="BH6" s="183"/>
      <c r="BI6" s="183"/>
      <c r="BJ6" s="183"/>
      <c r="BN6" s="183"/>
    </row>
    <row r="7" spans="1:66" ht="18.75" customHeight="1" x14ac:dyDescent="0.25">
      <c r="A7" s="149">
        <v>4</v>
      </c>
      <c r="B7" s="149" t="str">
        <f t="shared" si="0"/>
        <v>v</v>
      </c>
      <c r="C7" s="149" t="s">
        <v>239</v>
      </c>
      <c r="D7" s="188"/>
      <c r="E7" s="174" t="s">
        <v>244</v>
      </c>
      <c r="F7" s="185">
        <v>117298</v>
      </c>
      <c r="G7" s="186" t="s">
        <v>245</v>
      </c>
      <c r="H7" s="176">
        <f t="shared" ref="H7:H16" si="15">SUM(L7+P7+T7+X7+AB7+AF7+AJ7+AO7+AS7+AW7+BA7)</f>
        <v>112</v>
      </c>
      <c r="I7" s="187">
        <v>2005</v>
      </c>
      <c r="J7" s="178">
        <f>[1]Aantallen!$B$1-I7</f>
        <v>15</v>
      </c>
      <c r="K7" s="179">
        <f t="shared" si="1"/>
        <v>0</v>
      </c>
      <c r="L7" s="164">
        <v>112</v>
      </c>
      <c r="M7" s="180">
        <v>1</v>
      </c>
      <c r="N7" s="180"/>
      <c r="O7" s="180"/>
      <c r="P7" s="168">
        <f t="shared" si="2"/>
        <v>0</v>
      </c>
      <c r="Q7" s="180">
        <v>1</v>
      </c>
      <c r="R7" s="180"/>
      <c r="S7" s="180"/>
      <c r="T7" s="168">
        <f t="shared" si="3"/>
        <v>0</v>
      </c>
      <c r="U7" s="180">
        <v>1</v>
      </c>
      <c r="V7" s="180"/>
      <c r="W7" s="180"/>
      <c r="X7" s="168">
        <f t="shared" si="4"/>
        <v>0</v>
      </c>
      <c r="Y7" s="180">
        <v>1</v>
      </c>
      <c r="Z7" s="180"/>
      <c r="AA7" s="180"/>
      <c r="AB7" s="168">
        <f t="shared" si="5"/>
        <v>0</v>
      </c>
      <c r="AC7" s="180">
        <v>1</v>
      </c>
      <c r="AD7" s="180"/>
      <c r="AE7" s="180"/>
      <c r="AF7" s="168">
        <f t="shared" si="6"/>
        <v>0</v>
      </c>
      <c r="AG7" s="180">
        <v>1</v>
      </c>
      <c r="AH7" s="180"/>
      <c r="AI7" s="180"/>
      <c r="AJ7" s="168">
        <f t="shared" si="7"/>
        <v>0</v>
      </c>
      <c r="AK7" s="180">
        <v>1</v>
      </c>
      <c r="AL7" s="180">
        <v>1</v>
      </c>
      <c r="AM7" s="180"/>
      <c r="AN7" s="180"/>
      <c r="AO7" s="168">
        <f t="shared" si="8"/>
        <v>0</v>
      </c>
      <c r="AP7" s="180">
        <v>1</v>
      </c>
      <c r="AQ7" s="180"/>
      <c r="AR7" s="180"/>
      <c r="AS7" s="168">
        <f t="shared" si="9"/>
        <v>0</v>
      </c>
      <c r="AT7" s="180">
        <v>1</v>
      </c>
      <c r="AU7" s="180"/>
      <c r="AV7" s="180"/>
      <c r="AW7" s="181">
        <f t="shared" si="10"/>
        <v>0</v>
      </c>
      <c r="AX7" s="180">
        <v>1</v>
      </c>
      <c r="AY7" s="180"/>
      <c r="AZ7" s="180"/>
      <c r="BA7" s="168">
        <f t="shared" si="11"/>
        <v>0</v>
      </c>
      <c r="BB7" s="153">
        <f t="shared" si="12"/>
        <v>0</v>
      </c>
      <c r="BC7" s="189">
        <v>0</v>
      </c>
      <c r="BD7" s="153">
        <f t="shared" si="13"/>
        <v>0</v>
      </c>
      <c r="BE7" s="153" t="str">
        <f t="shared" si="14"/>
        <v>geen actie</v>
      </c>
      <c r="BF7" s="149">
        <v>4</v>
      </c>
      <c r="BG7" s="183"/>
      <c r="BH7" s="183"/>
      <c r="BI7" s="183"/>
      <c r="BJ7" s="183"/>
      <c r="BN7" s="183"/>
    </row>
    <row r="8" spans="1:66" ht="18" customHeight="1" x14ac:dyDescent="0.25">
      <c r="A8" s="149">
        <v>5</v>
      </c>
      <c r="B8" s="149" t="str">
        <f t="shared" si="0"/>
        <v>v</v>
      </c>
      <c r="C8" s="149" t="s">
        <v>239</v>
      </c>
      <c r="D8" s="153"/>
      <c r="E8" s="174" t="s">
        <v>246</v>
      </c>
      <c r="F8" s="149">
        <v>117120</v>
      </c>
      <c r="G8" s="175" t="s">
        <v>247</v>
      </c>
      <c r="H8" s="176">
        <f t="shared" si="15"/>
        <v>417.40548340548298</v>
      </c>
      <c r="I8" s="187">
        <v>2004</v>
      </c>
      <c r="J8" s="178">
        <f>[1]Aantallen!$B$1-I8</f>
        <v>16</v>
      </c>
      <c r="K8" s="179">
        <f t="shared" si="1"/>
        <v>30.571428571428555</v>
      </c>
      <c r="L8" s="164">
        <v>386.83405483405443</v>
      </c>
      <c r="M8" s="180">
        <v>7</v>
      </c>
      <c r="N8" s="180">
        <v>0</v>
      </c>
      <c r="O8" s="180">
        <v>6</v>
      </c>
      <c r="P8" s="168">
        <f t="shared" si="2"/>
        <v>8.5714285714285712</v>
      </c>
      <c r="Q8" s="180">
        <v>10</v>
      </c>
      <c r="R8" s="180">
        <v>1</v>
      </c>
      <c r="S8" s="180">
        <v>12</v>
      </c>
      <c r="T8" s="168">
        <f t="shared" si="3"/>
        <v>22</v>
      </c>
      <c r="U8" s="180">
        <v>1</v>
      </c>
      <c r="V8" s="180"/>
      <c r="W8" s="180"/>
      <c r="X8" s="168">
        <f t="shared" si="4"/>
        <v>0</v>
      </c>
      <c r="Y8" s="180">
        <v>1</v>
      </c>
      <c r="Z8" s="180"/>
      <c r="AA8" s="180"/>
      <c r="AB8" s="168">
        <f t="shared" si="5"/>
        <v>0</v>
      </c>
      <c r="AC8" s="180">
        <v>1</v>
      </c>
      <c r="AD8" s="180"/>
      <c r="AE8" s="180"/>
      <c r="AF8" s="168">
        <f t="shared" si="6"/>
        <v>0</v>
      </c>
      <c r="AG8" s="180">
        <v>1</v>
      </c>
      <c r="AH8" s="180"/>
      <c r="AI8" s="180"/>
      <c r="AJ8" s="168">
        <f t="shared" si="7"/>
        <v>0</v>
      </c>
      <c r="AK8" s="180">
        <v>1</v>
      </c>
      <c r="AL8" s="180">
        <v>1</v>
      </c>
      <c r="AM8" s="180"/>
      <c r="AN8" s="180"/>
      <c r="AO8" s="168">
        <f t="shared" si="8"/>
        <v>0</v>
      </c>
      <c r="AP8" s="180">
        <v>1</v>
      </c>
      <c r="AQ8" s="180"/>
      <c r="AR8" s="180"/>
      <c r="AS8" s="168">
        <f t="shared" si="9"/>
        <v>0</v>
      </c>
      <c r="AT8" s="180">
        <v>1</v>
      </c>
      <c r="AU8" s="180"/>
      <c r="AV8" s="180"/>
      <c r="AW8" s="181">
        <f t="shared" si="10"/>
        <v>0</v>
      </c>
      <c r="AX8" s="180">
        <v>1</v>
      </c>
      <c r="AY8" s="180"/>
      <c r="AZ8" s="180"/>
      <c r="BA8" s="168">
        <f t="shared" si="11"/>
        <v>0</v>
      </c>
      <c r="BB8" s="153">
        <f t="shared" si="12"/>
        <v>250</v>
      </c>
      <c r="BC8" s="189">
        <v>250</v>
      </c>
      <c r="BD8" s="153">
        <f t="shared" si="13"/>
        <v>0</v>
      </c>
      <c r="BE8" s="153" t="str">
        <f t="shared" si="14"/>
        <v>geen actie</v>
      </c>
      <c r="BF8" s="149">
        <v>5</v>
      </c>
      <c r="BG8" s="183"/>
      <c r="BH8" s="183"/>
      <c r="BI8" s="183"/>
      <c r="BJ8" s="183"/>
      <c r="BN8" s="183"/>
    </row>
    <row r="9" spans="1:66" ht="18" customHeight="1" x14ac:dyDescent="0.25">
      <c r="A9" s="149">
        <v>6</v>
      </c>
      <c r="B9" s="149" t="str">
        <f t="shared" si="0"/>
        <v>v</v>
      </c>
      <c r="C9" s="149" t="s">
        <v>239</v>
      </c>
      <c r="D9" s="173"/>
      <c r="E9" s="174" t="s">
        <v>248</v>
      </c>
      <c r="F9" s="153"/>
      <c r="G9" s="175" t="s">
        <v>249</v>
      </c>
      <c r="H9" s="176">
        <f t="shared" si="15"/>
        <v>130</v>
      </c>
      <c r="I9" s="187">
        <v>2003</v>
      </c>
      <c r="J9" s="178">
        <f>[1]Aantallen!$B$1-I9</f>
        <v>17</v>
      </c>
      <c r="K9" s="179">
        <f t="shared" si="1"/>
        <v>0</v>
      </c>
      <c r="L9" s="164">
        <v>130</v>
      </c>
      <c r="M9" s="180">
        <v>1</v>
      </c>
      <c r="N9" s="180"/>
      <c r="O9" s="180"/>
      <c r="P9" s="168">
        <f t="shared" si="2"/>
        <v>0</v>
      </c>
      <c r="Q9" s="180">
        <v>1</v>
      </c>
      <c r="R9" s="180"/>
      <c r="S9" s="180"/>
      <c r="T9" s="168">
        <f t="shared" si="3"/>
        <v>0</v>
      </c>
      <c r="U9" s="180">
        <v>1</v>
      </c>
      <c r="V9" s="180"/>
      <c r="W9" s="180"/>
      <c r="X9" s="168">
        <f t="shared" si="4"/>
        <v>0</v>
      </c>
      <c r="Y9" s="180">
        <v>1</v>
      </c>
      <c r="Z9" s="180"/>
      <c r="AA9" s="180"/>
      <c r="AB9" s="168">
        <f t="shared" si="5"/>
        <v>0</v>
      </c>
      <c r="AC9" s="180">
        <v>1</v>
      </c>
      <c r="AD9" s="180"/>
      <c r="AE9" s="180"/>
      <c r="AF9" s="168">
        <f t="shared" si="6"/>
        <v>0</v>
      </c>
      <c r="AG9" s="180">
        <v>1</v>
      </c>
      <c r="AH9" s="180"/>
      <c r="AI9" s="180"/>
      <c r="AJ9" s="168">
        <f t="shared" si="7"/>
        <v>0</v>
      </c>
      <c r="AK9" s="180">
        <v>1</v>
      </c>
      <c r="AL9" s="180">
        <v>1</v>
      </c>
      <c r="AM9" s="180"/>
      <c r="AN9" s="180"/>
      <c r="AO9" s="168">
        <f t="shared" si="8"/>
        <v>0</v>
      </c>
      <c r="AP9" s="180">
        <v>1</v>
      </c>
      <c r="AQ9" s="180"/>
      <c r="AR9" s="180"/>
      <c r="AS9" s="168">
        <f t="shared" si="9"/>
        <v>0</v>
      </c>
      <c r="AT9" s="180">
        <v>1</v>
      </c>
      <c r="AU9" s="180"/>
      <c r="AV9" s="180"/>
      <c r="AW9" s="181">
        <f t="shared" si="10"/>
        <v>0</v>
      </c>
      <c r="AX9" s="180">
        <v>1</v>
      </c>
      <c r="AY9" s="180"/>
      <c r="AZ9" s="180"/>
      <c r="BA9" s="168">
        <f t="shared" si="11"/>
        <v>0</v>
      </c>
      <c r="BB9" s="153">
        <f t="shared" si="12"/>
        <v>0</v>
      </c>
      <c r="BC9" s="189">
        <v>0</v>
      </c>
      <c r="BD9" s="153">
        <f t="shared" si="13"/>
        <v>0</v>
      </c>
      <c r="BE9" s="153" t="str">
        <f t="shared" si="14"/>
        <v>geen actie</v>
      </c>
      <c r="BF9" s="149">
        <v>6</v>
      </c>
      <c r="BG9" s="183"/>
      <c r="BH9" s="183"/>
      <c r="BI9" s="183"/>
      <c r="BJ9" s="183"/>
      <c r="BN9" s="183"/>
    </row>
    <row r="10" spans="1:66" ht="18" customHeight="1" x14ac:dyDescent="0.25">
      <c r="A10" s="149">
        <v>7</v>
      </c>
      <c r="B10" s="149" t="str">
        <f t="shared" si="0"/>
        <v>v</v>
      </c>
      <c r="C10" s="149" t="s">
        <v>239</v>
      </c>
      <c r="D10" s="173"/>
      <c r="E10" s="174" t="s">
        <v>251</v>
      </c>
      <c r="F10" s="153"/>
      <c r="G10" s="175" t="s">
        <v>249</v>
      </c>
      <c r="H10" s="176">
        <f t="shared" si="15"/>
        <v>37.5</v>
      </c>
      <c r="I10" s="187">
        <v>2005</v>
      </c>
      <c r="J10" s="178">
        <f>[1]Aantallen!$B$1-I10</f>
        <v>15</v>
      </c>
      <c r="K10" s="179">
        <f t="shared" si="1"/>
        <v>0</v>
      </c>
      <c r="L10" s="164">
        <v>37.5</v>
      </c>
      <c r="M10" s="180">
        <v>1</v>
      </c>
      <c r="N10" s="180"/>
      <c r="O10" s="180"/>
      <c r="P10" s="168">
        <f t="shared" si="2"/>
        <v>0</v>
      </c>
      <c r="Q10" s="180">
        <v>1</v>
      </c>
      <c r="R10" s="180"/>
      <c r="S10" s="180"/>
      <c r="T10" s="168">
        <f t="shared" si="3"/>
        <v>0</v>
      </c>
      <c r="U10" s="180">
        <v>1</v>
      </c>
      <c r="V10" s="180"/>
      <c r="W10" s="180"/>
      <c r="X10" s="168">
        <f t="shared" si="4"/>
        <v>0</v>
      </c>
      <c r="Y10" s="180">
        <v>1</v>
      </c>
      <c r="Z10" s="180"/>
      <c r="AA10" s="180"/>
      <c r="AB10" s="168">
        <f t="shared" si="5"/>
        <v>0</v>
      </c>
      <c r="AC10" s="180">
        <v>1</v>
      </c>
      <c r="AD10" s="180"/>
      <c r="AE10" s="180"/>
      <c r="AF10" s="168">
        <f t="shared" si="6"/>
        <v>0</v>
      </c>
      <c r="AG10" s="180">
        <v>1</v>
      </c>
      <c r="AH10" s="180"/>
      <c r="AI10" s="180"/>
      <c r="AJ10" s="168">
        <f t="shared" si="7"/>
        <v>0</v>
      </c>
      <c r="AK10" s="180">
        <v>1</v>
      </c>
      <c r="AL10" s="180">
        <v>1</v>
      </c>
      <c r="AM10" s="180"/>
      <c r="AN10" s="180"/>
      <c r="AO10" s="168">
        <f t="shared" si="8"/>
        <v>0</v>
      </c>
      <c r="AP10" s="180">
        <v>1</v>
      </c>
      <c r="AQ10" s="180"/>
      <c r="AR10" s="180"/>
      <c r="AS10" s="168">
        <f t="shared" si="9"/>
        <v>0</v>
      </c>
      <c r="AT10" s="180">
        <v>1</v>
      </c>
      <c r="AU10" s="180"/>
      <c r="AV10" s="180"/>
      <c r="AW10" s="181">
        <f t="shared" si="10"/>
        <v>0</v>
      </c>
      <c r="AX10" s="180">
        <v>1</v>
      </c>
      <c r="AY10" s="180"/>
      <c r="AZ10" s="180"/>
      <c r="BA10" s="168">
        <f t="shared" si="11"/>
        <v>0</v>
      </c>
      <c r="BB10" s="153">
        <f t="shared" si="12"/>
        <v>0</v>
      </c>
      <c r="BC10" s="189">
        <v>0</v>
      </c>
      <c r="BD10" s="153">
        <f t="shared" si="13"/>
        <v>0</v>
      </c>
      <c r="BE10" s="153" t="str">
        <f t="shared" si="14"/>
        <v>geen actie</v>
      </c>
      <c r="BF10" s="149">
        <v>7</v>
      </c>
      <c r="BG10" s="183"/>
      <c r="BH10" s="183"/>
      <c r="BI10" s="183"/>
      <c r="BJ10" s="183"/>
      <c r="BN10" s="183"/>
    </row>
    <row r="11" spans="1:66" ht="18" customHeight="1" x14ac:dyDescent="0.25">
      <c r="A11" s="149">
        <v>23</v>
      </c>
      <c r="B11" s="149" t="str">
        <f t="shared" si="0"/>
        <v>v</v>
      </c>
      <c r="C11" s="149" t="s">
        <v>239</v>
      </c>
      <c r="D11" s="188"/>
      <c r="E11" s="155" t="s">
        <v>252</v>
      </c>
      <c r="F11" s="149"/>
      <c r="G11" s="175" t="s">
        <v>243</v>
      </c>
      <c r="H11" s="176">
        <f t="shared" si="15"/>
        <v>125</v>
      </c>
      <c r="I11" s="187">
        <v>2006</v>
      </c>
      <c r="J11" s="178">
        <f>[1]Aantallen!$B$1-I11</f>
        <v>14</v>
      </c>
      <c r="K11" s="179">
        <f t="shared" si="1"/>
        <v>0</v>
      </c>
      <c r="L11" s="164">
        <v>125</v>
      </c>
      <c r="M11" s="180">
        <v>1</v>
      </c>
      <c r="N11" s="180"/>
      <c r="O11" s="180"/>
      <c r="P11" s="168">
        <f t="shared" si="2"/>
        <v>0</v>
      </c>
      <c r="Q11" s="180">
        <v>1</v>
      </c>
      <c r="R11" s="180"/>
      <c r="S11" s="180"/>
      <c r="T11" s="168">
        <f t="shared" si="3"/>
        <v>0</v>
      </c>
      <c r="U11" s="180">
        <v>1</v>
      </c>
      <c r="V11" s="180"/>
      <c r="W11" s="180"/>
      <c r="X11" s="168">
        <f t="shared" si="4"/>
        <v>0</v>
      </c>
      <c r="Y11" s="180">
        <v>1</v>
      </c>
      <c r="Z11" s="180"/>
      <c r="AA11" s="180"/>
      <c r="AB11" s="168">
        <f t="shared" si="5"/>
        <v>0</v>
      </c>
      <c r="AC11" s="180">
        <v>1</v>
      </c>
      <c r="AD11" s="180"/>
      <c r="AE11" s="180"/>
      <c r="AF11" s="168">
        <f t="shared" si="6"/>
        <v>0</v>
      </c>
      <c r="AG11" s="180">
        <v>1</v>
      </c>
      <c r="AH11" s="180"/>
      <c r="AI11" s="180"/>
      <c r="AJ11" s="168">
        <f t="shared" si="7"/>
        <v>0</v>
      </c>
      <c r="AK11" s="180">
        <v>1</v>
      </c>
      <c r="AL11" s="180">
        <v>1</v>
      </c>
      <c r="AM11" s="180"/>
      <c r="AN11" s="180"/>
      <c r="AO11" s="168">
        <f t="shared" si="8"/>
        <v>0</v>
      </c>
      <c r="AP11" s="180">
        <v>1</v>
      </c>
      <c r="AQ11" s="180"/>
      <c r="AR11" s="180"/>
      <c r="AS11" s="168">
        <f t="shared" si="9"/>
        <v>0</v>
      </c>
      <c r="AT11" s="180">
        <v>1</v>
      </c>
      <c r="AU11" s="180"/>
      <c r="AV11" s="180"/>
      <c r="AW11" s="181">
        <f t="shared" si="10"/>
        <v>0</v>
      </c>
      <c r="AX11" s="180">
        <v>1</v>
      </c>
      <c r="AY11" s="180"/>
      <c r="AZ11" s="180"/>
      <c r="BA11" s="168">
        <f t="shared" si="11"/>
        <v>0</v>
      </c>
      <c r="BB11" s="153">
        <f t="shared" si="12"/>
        <v>0</v>
      </c>
      <c r="BC11" s="189">
        <v>0</v>
      </c>
      <c r="BD11" s="153">
        <f t="shared" si="13"/>
        <v>0</v>
      </c>
      <c r="BE11" s="153" t="str">
        <f t="shared" si="14"/>
        <v>geen actie</v>
      </c>
      <c r="BF11" s="149">
        <v>23</v>
      </c>
      <c r="BG11" s="183"/>
      <c r="BH11" s="183"/>
      <c r="BI11" s="183"/>
      <c r="BJ11" s="183"/>
      <c r="BN11" s="183"/>
    </row>
    <row r="12" spans="1:66" ht="18" customHeight="1" x14ac:dyDescent="0.25">
      <c r="A12" s="149">
        <v>8</v>
      </c>
      <c r="B12" s="149" t="str">
        <f t="shared" si="0"/>
        <v>v</v>
      </c>
      <c r="C12" s="149" t="s">
        <v>239</v>
      </c>
      <c r="D12" s="153"/>
      <c r="E12" s="174" t="s">
        <v>253</v>
      </c>
      <c r="F12" s="149">
        <v>117114</v>
      </c>
      <c r="G12" s="175" t="s">
        <v>254</v>
      </c>
      <c r="H12" s="176">
        <f t="shared" si="15"/>
        <v>1319.8710317460313</v>
      </c>
      <c r="I12" s="177">
        <v>2004</v>
      </c>
      <c r="J12" s="178">
        <f>[1]Aantallen!$B$1-I12</f>
        <v>16</v>
      </c>
      <c r="K12" s="179">
        <f t="shared" si="1"/>
        <v>53.333333333333258</v>
      </c>
      <c r="L12" s="164">
        <v>1266.5376984126981</v>
      </c>
      <c r="M12" s="180">
        <v>1</v>
      </c>
      <c r="N12" s="180"/>
      <c r="O12" s="180"/>
      <c r="P12" s="168">
        <f t="shared" si="2"/>
        <v>0</v>
      </c>
      <c r="Q12" s="180">
        <v>12</v>
      </c>
      <c r="R12" s="180">
        <v>3</v>
      </c>
      <c r="S12" s="180">
        <v>34</v>
      </c>
      <c r="T12" s="168">
        <f t="shared" si="3"/>
        <v>53.333333333333329</v>
      </c>
      <c r="U12" s="180">
        <v>1</v>
      </c>
      <c r="V12" s="180"/>
      <c r="W12" s="180"/>
      <c r="X12" s="168">
        <f t="shared" si="4"/>
        <v>0</v>
      </c>
      <c r="Y12" s="180">
        <v>1</v>
      </c>
      <c r="Z12" s="180"/>
      <c r="AA12" s="180"/>
      <c r="AB12" s="168">
        <f t="shared" si="5"/>
        <v>0</v>
      </c>
      <c r="AC12" s="180">
        <v>1</v>
      </c>
      <c r="AD12" s="180"/>
      <c r="AE12" s="180"/>
      <c r="AF12" s="168">
        <f t="shared" si="6"/>
        <v>0</v>
      </c>
      <c r="AG12" s="180">
        <v>1</v>
      </c>
      <c r="AH12" s="180"/>
      <c r="AI12" s="180"/>
      <c r="AJ12" s="168">
        <f t="shared" si="7"/>
        <v>0</v>
      </c>
      <c r="AK12" s="180">
        <v>1</v>
      </c>
      <c r="AL12" s="180">
        <v>1</v>
      </c>
      <c r="AM12" s="180"/>
      <c r="AN12" s="180"/>
      <c r="AO12" s="168">
        <f t="shared" si="8"/>
        <v>0</v>
      </c>
      <c r="AP12" s="180">
        <v>1</v>
      </c>
      <c r="AQ12" s="180"/>
      <c r="AR12" s="180"/>
      <c r="AS12" s="168">
        <f t="shared" si="9"/>
        <v>0</v>
      </c>
      <c r="AT12" s="180">
        <v>1</v>
      </c>
      <c r="AU12" s="180"/>
      <c r="AV12" s="180"/>
      <c r="AW12" s="181">
        <f t="shared" si="10"/>
        <v>0</v>
      </c>
      <c r="AX12" s="180">
        <v>1</v>
      </c>
      <c r="AY12" s="180"/>
      <c r="AZ12" s="180"/>
      <c r="BA12" s="168">
        <f t="shared" si="11"/>
        <v>0</v>
      </c>
      <c r="BB12" s="153">
        <f t="shared" si="12"/>
        <v>1000</v>
      </c>
      <c r="BC12" s="189">
        <v>1000</v>
      </c>
      <c r="BD12" s="153">
        <f t="shared" si="13"/>
        <v>0</v>
      </c>
      <c r="BE12" s="153" t="str">
        <f t="shared" si="14"/>
        <v>geen actie</v>
      </c>
      <c r="BF12" s="149">
        <v>8</v>
      </c>
      <c r="BG12" s="183"/>
      <c r="BH12" s="183"/>
      <c r="BI12" s="183"/>
      <c r="BJ12" s="183"/>
      <c r="BN12" s="183"/>
    </row>
    <row r="13" spans="1:66" ht="18" customHeight="1" x14ac:dyDescent="0.25">
      <c r="A13" s="149">
        <v>9</v>
      </c>
      <c r="B13" s="149" t="str">
        <f t="shared" si="0"/>
        <v>v</v>
      </c>
      <c r="C13" s="149" t="s">
        <v>239</v>
      </c>
      <c r="D13" s="184"/>
      <c r="E13" s="174" t="s">
        <v>255</v>
      </c>
      <c r="F13" s="185">
        <v>116236</v>
      </c>
      <c r="G13" s="186" t="s">
        <v>249</v>
      </c>
      <c r="H13" s="176">
        <f t="shared" si="15"/>
        <v>2509.45526695527</v>
      </c>
      <c r="I13" s="187">
        <v>2006</v>
      </c>
      <c r="J13" s="178">
        <f>[1]Aantallen!$B$1-I13</f>
        <v>14</v>
      </c>
      <c r="K13" s="179">
        <f t="shared" si="1"/>
        <v>0</v>
      </c>
      <c r="L13" s="164">
        <v>2509.45526695527</v>
      </c>
      <c r="M13" s="180">
        <v>1</v>
      </c>
      <c r="N13" s="180"/>
      <c r="O13" s="180"/>
      <c r="P13" s="168">
        <f t="shared" si="2"/>
        <v>0</v>
      </c>
      <c r="Q13" s="180">
        <v>1</v>
      </c>
      <c r="R13" s="180"/>
      <c r="S13" s="180"/>
      <c r="T13" s="168">
        <f t="shared" si="3"/>
        <v>0</v>
      </c>
      <c r="U13" s="180">
        <v>1</v>
      </c>
      <c r="V13" s="180"/>
      <c r="W13" s="180"/>
      <c r="X13" s="168">
        <f t="shared" si="4"/>
        <v>0</v>
      </c>
      <c r="Y13" s="180">
        <v>1</v>
      </c>
      <c r="Z13" s="180"/>
      <c r="AA13" s="180"/>
      <c r="AB13" s="168">
        <f t="shared" si="5"/>
        <v>0</v>
      </c>
      <c r="AC13" s="180">
        <v>1</v>
      </c>
      <c r="AD13" s="180"/>
      <c r="AE13" s="180"/>
      <c r="AF13" s="168">
        <f t="shared" si="6"/>
        <v>0</v>
      </c>
      <c r="AG13" s="180">
        <v>1</v>
      </c>
      <c r="AH13" s="180"/>
      <c r="AI13" s="180"/>
      <c r="AJ13" s="168">
        <f t="shared" si="7"/>
        <v>0</v>
      </c>
      <c r="AK13" s="180">
        <v>1</v>
      </c>
      <c r="AL13" s="180">
        <v>1</v>
      </c>
      <c r="AM13" s="180"/>
      <c r="AN13" s="180"/>
      <c r="AO13" s="168">
        <f t="shared" si="8"/>
        <v>0</v>
      </c>
      <c r="AP13" s="180">
        <v>1</v>
      </c>
      <c r="AQ13" s="180"/>
      <c r="AR13" s="180"/>
      <c r="AS13" s="168">
        <f t="shared" si="9"/>
        <v>0</v>
      </c>
      <c r="AT13" s="180">
        <v>1</v>
      </c>
      <c r="AU13" s="180"/>
      <c r="AV13" s="180"/>
      <c r="AW13" s="181">
        <f t="shared" si="10"/>
        <v>0</v>
      </c>
      <c r="AX13" s="180">
        <v>1</v>
      </c>
      <c r="AY13" s="180"/>
      <c r="AZ13" s="180"/>
      <c r="BA13" s="168">
        <f t="shared" si="11"/>
        <v>0</v>
      </c>
      <c r="BB13" s="153">
        <f t="shared" si="12"/>
        <v>2500</v>
      </c>
      <c r="BC13" s="182">
        <v>2500</v>
      </c>
      <c r="BD13" s="153">
        <f t="shared" si="13"/>
        <v>0</v>
      </c>
      <c r="BE13" s="153" t="str">
        <f t="shared" si="14"/>
        <v>geen actie</v>
      </c>
      <c r="BF13" s="149">
        <v>9</v>
      </c>
      <c r="BG13" s="183"/>
      <c r="BH13" s="183"/>
      <c r="BI13" s="183"/>
      <c r="BJ13" s="183"/>
      <c r="BN13" s="183"/>
    </row>
    <row r="14" spans="1:66" ht="18" customHeight="1" x14ac:dyDescent="0.25">
      <c r="A14" s="149">
        <v>10</v>
      </c>
      <c r="B14" s="149" t="str">
        <f t="shared" si="0"/>
        <v>v</v>
      </c>
      <c r="C14" s="149"/>
      <c r="D14" s="188"/>
      <c r="E14" s="174" t="s">
        <v>256</v>
      </c>
      <c r="F14" s="153"/>
      <c r="G14" s="175" t="s">
        <v>257</v>
      </c>
      <c r="H14" s="176">
        <f t="shared" si="15"/>
        <v>135</v>
      </c>
      <c r="I14" s="177">
        <v>2003</v>
      </c>
      <c r="J14" s="178">
        <f>[1]Aantallen!$B$1-I14</f>
        <v>17</v>
      </c>
      <c r="K14" s="179">
        <f t="shared" si="1"/>
        <v>0</v>
      </c>
      <c r="L14" s="164">
        <v>135</v>
      </c>
      <c r="M14" s="180">
        <v>1</v>
      </c>
      <c r="N14" s="180"/>
      <c r="O14" s="180"/>
      <c r="P14" s="168">
        <f t="shared" si="2"/>
        <v>0</v>
      </c>
      <c r="Q14" s="180">
        <v>1</v>
      </c>
      <c r="R14" s="180"/>
      <c r="S14" s="180"/>
      <c r="T14" s="168">
        <f t="shared" si="3"/>
        <v>0</v>
      </c>
      <c r="U14" s="180">
        <v>1</v>
      </c>
      <c r="V14" s="180"/>
      <c r="W14" s="180"/>
      <c r="X14" s="168">
        <f>SUM(V14*10+W14)/U15*10</f>
        <v>0</v>
      </c>
      <c r="Y14" s="180">
        <v>1</v>
      </c>
      <c r="Z14" s="180"/>
      <c r="AA14" s="180"/>
      <c r="AB14" s="168">
        <f t="shared" si="5"/>
        <v>0</v>
      </c>
      <c r="AC14" s="180">
        <v>1</v>
      </c>
      <c r="AD14" s="180"/>
      <c r="AE14" s="180"/>
      <c r="AF14" s="168">
        <f t="shared" si="6"/>
        <v>0</v>
      </c>
      <c r="AG14" s="180">
        <v>1</v>
      </c>
      <c r="AH14" s="180"/>
      <c r="AI14" s="180"/>
      <c r="AJ14" s="168">
        <f t="shared" si="7"/>
        <v>0</v>
      </c>
      <c r="AK14" s="180">
        <v>1</v>
      </c>
      <c r="AL14" s="180">
        <v>1</v>
      </c>
      <c r="AM14" s="180"/>
      <c r="AN14" s="180"/>
      <c r="AO14" s="168">
        <f t="shared" si="8"/>
        <v>0</v>
      </c>
      <c r="AP14" s="180">
        <v>1</v>
      </c>
      <c r="AQ14" s="180"/>
      <c r="AR14" s="180"/>
      <c r="AS14" s="168">
        <f t="shared" si="9"/>
        <v>0</v>
      </c>
      <c r="AT14" s="180">
        <v>1</v>
      </c>
      <c r="AU14" s="180"/>
      <c r="AV14" s="180"/>
      <c r="AW14" s="181">
        <f t="shared" si="10"/>
        <v>0</v>
      </c>
      <c r="AX14" s="180">
        <v>1</v>
      </c>
      <c r="AY14" s="180"/>
      <c r="AZ14" s="180"/>
      <c r="BA14" s="168">
        <f t="shared" si="11"/>
        <v>0</v>
      </c>
      <c r="BB14" s="153">
        <v>1000</v>
      </c>
      <c r="BC14" s="182">
        <v>1000</v>
      </c>
      <c r="BD14" s="153">
        <f t="shared" si="13"/>
        <v>0</v>
      </c>
      <c r="BE14" s="153" t="str">
        <f t="shared" si="14"/>
        <v>geen actie</v>
      </c>
      <c r="BF14" s="149">
        <v>10</v>
      </c>
      <c r="BG14" s="183"/>
      <c r="BH14" s="183"/>
      <c r="BI14" s="183"/>
      <c r="BJ14" s="183"/>
      <c r="BN14" s="183"/>
    </row>
    <row r="15" spans="1:66" ht="18" customHeight="1" x14ac:dyDescent="0.25">
      <c r="A15" s="149">
        <v>24</v>
      </c>
      <c r="B15" s="149" t="str">
        <f t="shared" si="0"/>
        <v>v</v>
      </c>
      <c r="C15" s="149" t="s">
        <v>239</v>
      </c>
      <c r="D15" s="153"/>
      <c r="E15" s="174" t="s">
        <v>258</v>
      </c>
      <c r="F15" s="149"/>
      <c r="G15" s="186" t="s">
        <v>243</v>
      </c>
      <c r="H15" s="176">
        <f t="shared" si="15"/>
        <v>57.142857142857146</v>
      </c>
      <c r="I15" s="187">
        <v>2004</v>
      </c>
      <c r="J15" s="178">
        <f>[1]Aantallen!$B$1-I15</f>
        <v>16</v>
      </c>
      <c r="K15" s="179">
        <f t="shared" si="1"/>
        <v>57.142857142857146</v>
      </c>
      <c r="L15" s="164"/>
      <c r="M15" s="180">
        <v>7</v>
      </c>
      <c r="N15" s="180">
        <v>2</v>
      </c>
      <c r="O15" s="180">
        <v>20</v>
      </c>
      <c r="P15" s="168">
        <f t="shared" si="2"/>
        <v>57.142857142857146</v>
      </c>
      <c r="Q15" s="180">
        <v>1</v>
      </c>
      <c r="R15" s="180"/>
      <c r="S15" s="180"/>
      <c r="T15" s="168">
        <f t="shared" si="3"/>
        <v>0</v>
      </c>
      <c r="U15" s="180">
        <v>1</v>
      </c>
      <c r="V15" s="180"/>
      <c r="W15" s="180"/>
      <c r="X15" s="168">
        <f t="shared" ref="X15:X46" si="16">SUM(V15*10+W15)/U15*10</f>
        <v>0</v>
      </c>
      <c r="Y15" s="180">
        <v>1</v>
      </c>
      <c r="Z15" s="180"/>
      <c r="AA15" s="180"/>
      <c r="AB15" s="168">
        <f t="shared" si="5"/>
        <v>0</v>
      </c>
      <c r="AC15" s="180">
        <v>1</v>
      </c>
      <c r="AD15" s="180"/>
      <c r="AE15" s="180"/>
      <c r="AF15" s="168">
        <f t="shared" si="6"/>
        <v>0</v>
      </c>
      <c r="AG15" s="180">
        <v>1</v>
      </c>
      <c r="AH15" s="180"/>
      <c r="AI15" s="180"/>
      <c r="AJ15" s="168">
        <f t="shared" si="7"/>
        <v>0</v>
      </c>
      <c r="AK15" s="180">
        <v>1</v>
      </c>
      <c r="AL15" s="180">
        <v>1</v>
      </c>
      <c r="AM15" s="180"/>
      <c r="AN15" s="180"/>
      <c r="AO15" s="168">
        <f t="shared" si="8"/>
        <v>0</v>
      </c>
      <c r="AP15" s="180">
        <v>1</v>
      </c>
      <c r="AQ15" s="180"/>
      <c r="AR15" s="180"/>
      <c r="AS15" s="168">
        <f t="shared" si="9"/>
        <v>0</v>
      </c>
      <c r="AT15" s="180">
        <v>1</v>
      </c>
      <c r="AU15" s="180"/>
      <c r="AV15" s="180"/>
      <c r="AW15" s="181">
        <f t="shared" si="10"/>
        <v>0</v>
      </c>
      <c r="AX15" s="180">
        <v>1</v>
      </c>
      <c r="AY15" s="180"/>
      <c r="AZ15" s="180"/>
      <c r="BA15" s="168">
        <f t="shared" si="11"/>
        <v>0</v>
      </c>
      <c r="BB15" s="153">
        <f>IF(H15&lt;250,0,IF(H15&lt;500,250,IF(H15&lt;750,"500",IF(H15&lt;1000,750,IF(H15&lt;1500,1000,IF(H15&lt;2000,1500,IF(H15&lt;2500,2000,IF(H15&lt;3000,2500,3000))))))))</f>
        <v>0</v>
      </c>
      <c r="BC15" s="182">
        <v>0</v>
      </c>
      <c r="BD15" s="153">
        <f t="shared" si="13"/>
        <v>0</v>
      </c>
      <c r="BE15" s="153" t="str">
        <f t="shared" si="14"/>
        <v>geen actie</v>
      </c>
      <c r="BF15" s="149">
        <v>24</v>
      </c>
      <c r="BG15" s="183"/>
      <c r="BH15" s="183"/>
      <c r="BI15" s="183"/>
      <c r="BJ15" s="183"/>
      <c r="BN15" s="183"/>
    </row>
    <row r="16" spans="1:66" ht="18" customHeight="1" x14ac:dyDescent="0.25">
      <c r="A16" s="149">
        <v>13</v>
      </c>
      <c r="B16" s="149" t="str">
        <f t="shared" si="0"/>
        <v>v</v>
      </c>
      <c r="C16" s="149"/>
      <c r="D16" s="190"/>
      <c r="E16" s="155" t="s">
        <v>259</v>
      </c>
      <c r="F16" s="149">
        <v>117970</v>
      </c>
      <c r="G16" s="175" t="s">
        <v>260</v>
      </c>
      <c r="H16" s="176">
        <f t="shared" si="15"/>
        <v>112.22222222222221</v>
      </c>
      <c r="I16" s="187">
        <v>2006</v>
      </c>
      <c r="J16" s="178">
        <f>[1]Aantallen!$B$1-I16</f>
        <v>14</v>
      </c>
      <c r="K16" s="179">
        <f t="shared" si="1"/>
        <v>0</v>
      </c>
      <c r="L16" s="164">
        <v>112.22222222222221</v>
      </c>
      <c r="M16" s="180">
        <v>1</v>
      </c>
      <c r="N16" s="180"/>
      <c r="O16" s="180"/>
      <c r="P16" s="168">
        <f t="shared" si="2"/>
        <v>0</v>
      </c>
      <c r="Q16" s="180">
        <v>1</v>
      </c>
      <c r="R16" s="180"/>
      <c r="S16" s="180"/>
      <c r="T16" s="168">
        <f t="shared" si="3"/>
        <v>0</v>
      </c>
      <c r="U16" s="180">
        <v>1</v>
      </c>
      <c r="V16" s="180"/>
      <c r="W16" s="180"/>
      <c r="X16" s="168">
        <f t="shared" si="16"/>
        <v>0</v>
      </c>
      <c r="Y16" s="180">
        <v>1</v>
      </c>
      <c r="Z16" s="180"/>
      <c r="AA16" s="180"/>
      <c r="AB16" s="168">
        <f t="shared" si="5"/>
        <v>0</v>
      </c>
      <c r="AC16" s="180">
        <v>1</v>
      </c>
      <c r="AD16" s="180"/>
      <c r="AE16" s="180"/>
      <c r="AF16" s="168">
        <f t="shared" si="6"/>
        <v>0</v>
      </c>
      <c r="AG16" s="180">
        <v>1</v>
      </c>
      <c r="AH16" s="180"/>
      <c r="AI16" s="180"/>
      <c r="AJ16" s="168">
        <f t="shared" si="7"/>
        <v>0</v>
      </c>
      <c r="AK16" s="180">
        <v>1</v>
      </c>
      <c r="AL16" s="180">
        <v>1</v>
      </c>
      <c r="AM16" s="180"/>
      <c r="AN16" s="180"/>
      <c r="AO16" s="168">
        <f t="shared" si="8"/>
        <v>0</v>
      </c>
      <c r="AP16" s="180">
        <v>1</v>
      </c>
      <c r="AQ16" s="180"/>
      <c r="AR16" s="180"/>
      <c r="AS16" s="168">
        <f t="shared" si="9"/>
        <v>0</v>
      </c>
      <c r="AT16" s="180">
        <v>1</v>
      </c>
      <c r="AU16" s="180"/>
      <c r="AV16" s="180"/>
      <c r="AW16" s="181">
        <f t="shared" si="10"/>
        <v>0</v>
      </c>
      <c r="AX16" s="180">
        <v>1</v>
      </c>
      <c r="AY16" s="180"/>
      <c r="AZ16" s="180"/>
      <c r="BA16" s="168">
        <f t="shared" si="11"/>
        <v>0</v>
      </c>
      <c r="BB16" s="153">
        <f>IF(H16&lt;250,0,IF(H16&lt;500,250,IF(H16&lt;750,"500",IF(H16&lt;1000,750,IF(H16&lt;1500,1000,IF(H16&lt;2000,1500,IF(H16&lt;2500,2000,IF(H16&lt;3000,2500,3000))))))))</f>
        <v>0</v>
      </c>
      <c r="BC16" s="182">
        <v>0</v>
      </c>
      <c r="BD16" s="153">
        <f t="shared" si="13"/>
        <v>0</v>
      </c>
      <c r="BE16" s="153" t="str">
        <f t="shared" si="14"/>
        <v>geen actie</v>
      </c>
      <c r="BF16" s="149">
        <v>13</v>
      </c>
      <c r="BG16" s="183"/>
      <c r="BH16" s="183"/>
      <c r="BI16" s="183"/>
      <c r="BJ16" s="183"/>
      <c r="BN16" s="183"/>
    </row>
    <row r="17" spans="1:66" ht="18.75" customHeight="1" x14ac:dyDescent="0.25">
      <c r="A17" s="149">
        <v>59</v>
      </c>
      <c r="B17" s="149" t="str">
        <f t="shared" si="0"/>
        <v>v</v>
      </c>
      <c r="C17" s="149"/>
      <c r="D17" s="188"/>
      <c r="E17" s="155" t="s">
        <v>316</v>
      </c>
      <c r="F17" s="155"/>
      <c r="G17" s="177" t="s">
        <v>247</v>
      </c>
      <c r="H17" s="176">
        <f>SUM(L17+P17+T17+X17+AB17+AF17+AJ17+AN17+AR17+AV17+AZ17)</f>
        <v>0</v>
      </c>
      <c r="I17" s="153">
        <v>2008</v>
      </c>
      <c r="J17" s="178">
        <f>[1]Aantallen!$B$1-I17</f>
        <v>12</v>
      </c>
      <c r="K17" s="179">
        <f t="shared" si="1"/>
        <v>0</v>
      </c>
      <c r="L17" s="164">
        <v>0</v>
      </c>
      <c r="M17" s="180">
        <v>1</v>
      </c>
      <c r="N17" s="180"/>
      <c r="O17" s="180"/>
      <c r="P17" s="168">
        <f t="shared" si="2"/>
        <v>0</v>
      </c>
      <c r="Q17" s="180">
        <v>1</v>
      </c>
      <c r="R17" s="180"/>
      <c r="S17" s="180"/>
      <c r="T17" s="168">
        <f t="shared" si="3"/>
        <v>0</v>
      </c>
      <c r="U17" s="180">
        <v>1</v>
      </c>
      <c r="V17" s="180"/>
      <c r="W17" s="180"/>
      <c r="X17" s="168">
        <f t="shared" si="16"/>
        <v>0</v>
      </c>
      <c r="Y17" s="180">
        <v>1</v>
      </c>
      <c r="Z17" s="180"/>
      <c r="AA17" s="180"/>
      <c r="AB17" s="168">
        <f t="shared" si="5"/>
        <v>0</v>
      </c>
      <c r="AC17" s="180">
        <v>1</v>
      </c>
      <c r="AD17" s="180"/>
      <c r="AE17" s="180"/>
      <c r="AF17" s="168">
        <f t="shared" si="6"/>
        <v>0</v>
      </c>
      <c r="AG17" s="180">
        <v>1</v>
      </c>
      <c r="AH17" s="180"/>
      <c r="AI17" s="180"/>
      <c r="AJ17" s="168">
        <f t="shared" si="7"/>
        <v>0</v>
      </c>
      <c r="AK17" s="180">
        <v>1</v>
      </c>
      <c r="AL17" s="180">
        <v>1</v>
      </c>
      <c r="AM17" s="180"/>
      <c r="AN17" s="180"/>
      <c r="AO17" s="168">
        <f t="shared" si="8"/>
        <v>0</v>
      </c>
      <c r="AP17" s="180">
        <v>1</v>
      </c>
      <c r="AQ17" s="180"/>
      <c r="AR17" s="180"/>
      <c r="AS17" s="168">
        <f t="shared" si="9"/>
        <v>0</v>
      </c>
      <c r="AT17" s="180">
        <v>1</v>
      </c>
      <c r="AU17" s="180"/>
      <c r="AV17" s="180"/>
      <c r="AW17" s="181">
        <f t="shared" si="10"/>
        <v>0</v>
      </c>
      <c r="AX17" s="180">
        <v>1</v>
      </c>
      <c r="AY17" s="180"/>
      <c r="AZ17" s="180"/>
      <c r="BA17" s="168">
        <f t="shared" si="11"/>
        <v>0</v>
      </c>
      <c r="BB17" s="153">
        <v>0</v>
      </c>
      <c r="BC17" s="182">
        <v>0</v>
      </c>
      <c r="BD17" s="153">
        <f t="shared" si="13"/>
        <v>0</v>
      </c>
      <c r="BE17" s="153" t="str">
        <f t="shared" si="14"/>
        <v>geen actie</v>
      </c>
      <c r="BF17" s="149">
        <v>59</v>
      </c>
      <c r="BG17" s="183"/>
      <c r="BH17" s="183"/>
      <c r="BI17" s="183"/>
      <c r="BJ17" s="183"/>
      <c r="BN17" s="183"/>
    </row>
    <row r="18" spans="1:66" ht="18.75" customHeight="1" x14ac:dyDescent="0.25">
      <c r="A18" s="149">
        <v>15</v>
      </c>
      <c r="B18" s="149" t="str">
        <f t="shared" si="0"/>
        <v>v</v>
      </c>
      <c r="C18" s="149" t="s">
        <v>239</v>
      </c>
      <c r="D18" s="373"/>
      <c r="E18" s="174" t="s">
        <v>261</v>
      </c>
      <c r="F18" s="185">
        <v>116727</v>
      </c>
      <c r="G18" s="186" t="s">
        <v>260</v>
      </c>
      <c r="H18" s="176">
        <f>SUM(L18+P18+T18+X18+AB18+AF18+AJ18+AO18+AS18+AW18+BA18)</f>
        <v>2362.4285714285702</v>
      </c>
      <c r="I18" s="187">
        <v>2006</v>
      </c>
      <c r="J18" s="178">
        <f>[1]Aantallen!$B$1-I18</f>
        <v>14</v>
      </c>
      <c r="K18" s="179">
        <f t="shared" si="1"/>
        <v>78</v>
      </c>
      <c r="L18" s="164">
        <v>2284.4285714285702</v>
      </c>
      <c r="M18" s="180">
        <v>1</v>
      </c>
      <c r="N18" s="180"/>
      <c r="O18" s="180"/>
      <c r="P18" s="168">
        <f t="shared" si="2"/>
        <v>0</v>
      </c>
      <c r="Q18" s="180">
        <v>1</v>
      </c>
      <c r="R18" s="180"/>
      <c r="S18" s="180"/>
      <c r="T18" s="168">
        <f t="shared" si="3"/>
        <v>0</v>
      </c>
      <c r="U18" s="180">
        <v>1</v>
      </c>
      <c r="V18" s="180"/>
      <c r="W18" s="180"/>
      <c r="X18" s="168">
        <f t="shared" si="16"/>
        <v>0</v>
      </c>
      <c r="Y18" s="180">
        <v>1</v>
      </c>
      <c r="Z18" s="180"/>
      <c r="AA18" s="180"/>
      <c r="AB18" s="168">
        <f t="shared" si="5"/>
        <v>0</v>
      </c>
      <c r="AC18" s="180">
        <v>1</v>
      </c>
      <c r="AD18" s="180"/>
      <c r="AE18" s="180"/>
      <c r="AF18" s="168">
        <f t="shared" si="6"/>
        <v>0</v>
      </c>
      <c r="AG18" s="180">
        <v>1</v>
      </c>
      <c r="AH18" s="180"/>
      <c r="AI18" s="180"/>
      <c r="AJ18" s="168">
        <f t="shared" si="7"/>
        <v>0</v>
      </c>
      <c r="AK18" s="180">
        <v>5</v>
      </c>
      <c r="AL18" s="180">
        <v>1</v>
      </c>
      <c r="AM18" s="180">
        <v>2</v>
      </c>
      <c r="AN18" s="180">
        <v>19</v>
      </c>
      <c r="AO18" s="168">
        <f t="shared" si="8"/>
        <v>78</v>
      </c>
      <c r="AP18" s="180">
        <v>1</v>
      </c>
      <c r="AQ18" s="180"/>
      <c r="AR18" s="180"/>
      <c r="AS18" s="168">
        <f t="shared" si="9"/>
        <v>0</v>
      </c>
      <c r="AT18" s="180">
        <v>1</v>
      </c>
      <c r="AU18" s="180"/>
      <c r="AV18" s="180"/>
      <c r="AW18" s="181">
        <f t="shared" si="10"/>
        <v>0</v>
      </c>
      <c r="AX18" s="180">
        <v>1</v>
      </c>
      <c r="AY18" s="180"/>
      <c r="AZ18" s="180"/>
      <c r="BA18" s="168">
        <f t="shared" si="11"/>
        <v>0</v>
      </c>
      <c r="BB18" s="153">
        <f t="shared" ref="BB18:BB49" si="17">IF(H18&lt;250,0,IF(H18&lt;500,250,IF(H18&lt;750,"500",IF(H18&lt;1000,750,IF(H18&lt;1500,1000,IF(H18&lt;2000,1500,IF(H18&lt;2500,2000,IF(H18&lt;3000,2500,3000))))))))</f>
        <v>2000</v>
      </c>
      <c r="BC18" s="182">
        <v>2000</v>
      </c>
      <c r="BD18" s="153">
        <f t="shared" si="13"/>
        <v>0</v>
      </c>
      <c r="BE18" s="153" t="str">
        <f t="shared" si="14"/>
        <v>geen actie</v>
      </c>
      <c r="BF18" s="149">
        <v>15</v>
      </c>
      <c r="BG18" s="183"/>
      <c r="BH18" s="183"/>
      <c r="BI18" s="183"/>
      <c r="BJ18" s="183"/>
      <c r="BK18" s="183"/>
      <c r="BL18" s="183"/>
      <c r="BM18" s="183"/>
      <c r="BN18" s="183"/>
    </row>
    <row r="19" spans="1:66" ht="18.75" customHeight="1" x14ac:dyDescent="0.25">
      <c r="A19" s="149">
        <v>60</v>
      </c>
      <c r="B19" s="149" t="str">
        <f t="shared" si="0"/>
        <v>v</v>
      </c>
      <c r="C19" s="149" t="s">
        <v>239</v>
      </c>
      <c r="D19" s="193"/>
      <c r="E19" s="174" t="s">
        <v>320</v>
      </c>
      <c r="F19" s="191"/>
      <c r="G19" s="187" t="s">
        <v>243</v>
      </c>
      <c r="H19" s="176">
        <f>SUM(L19+P19+T19+X19+AB19+AF19+AJ19+AN19+AR19+AV19+AZ19)</f>
        <v>68.333333333333329</v>
      </c>
      <c r="I19" s="153">
        <v>2008</v>
      </c>
      <c r="J19" s="178">
        <f>[1]Aantallen!$B$1-I19</f>
        <v>12</v>
      </c>
      <c r="K19" s="179">
        <f t="shared" si="1"/>
        <v>0</v>
      </c>
      <c r="L19" s="164">
        <v>68.333333333333329</v>
      </c>
      <c r="M19" s="180">
        <v>1</v>
      </c>
      <c r="N19" s="180"/>
      <c r="O19" s="180"/>
      <c r="P19" s="168">
        <f t="shared" si="2"/>
        <v>0</v>
      </c>
      <c r="Q19" s="180">
        <v>1</v>
      </c>
      <c r="R19" s="180"/>
      <c r="S19" s="180"/>
      <c r="T19" s="168">
        <f t="shared" si="3"/>
        <v>0</v>
      </c>
      <c r="U19" s="180">
        <v>1</v>
      </c>
      <c r="V19" s="180"/>
      <c r="W19" s="180"/>
      <c r="X19" s="168">
        <f t="shared" si="16"/>
        <v>0</v>
      </c>
      <c r="Y19" s="180">
        <v>1</v>
      </c>
      <c r="Z19" s="180"/>
      <c r="AA19" s="180"/>
      <c r="AB19" s="168">
        <f t="shared" si="5"/>
        <v>0</v>
      </c>
      <c r="AC19" s="180">
        <v>1</v>
      </c>
      <c r="AD19" s="180"/>
      <c r="AE19" s="180"/>
      <c r="AF19" s="168">
        <f t="shared" si="6"/>
        <v>0</v>
      </c>
      <c r="AG19" s="180">
        <v>1</v>
      </c>
      <c r="AH19" s="180"/>
      <c r="AI19" s="180"/>
      <c r="AJ19" s="168">
        <f t="shared" si="7"/>
        <v>0</v>
      </c>
      <c r="AK19" s="180">
        <v>1</v>
      </c>
      <c r="AL19" s="180">
        <v>1</v>
      </c>
      <c r="AM19" s="180"/>
      <c r="AN19" s="180"/>
      <c r="AO19" s="168">
        <f t="shared" si="8"/>
        <v>0</v>
      </c>
      <c r="AP19" s="180">
        <v>1</v>
      </c>
      <c r="AQ19" s="180"/>
      <c r="AR19" s="180"/>
      <c r="AS19" s="168">
        <f t="shared" si="9"/>
        <v>0</v>
      </c>
      <c r="AT19" s="180">
        <v>1</v>
      </c>
      <c r="AU19" s="180"/>
      <c r="AV19" s="180"/>
      <c r="AW19" s="181">
        <f t="shared" si="10"/>
        <v>0</v>
      </c>
      <c r="AX19" s="180">
        <v>1</v>
      </c>
      <c r="AY19" s="180"/>
      <c r="AZ19" s="180"/>
      <c r="BA19" s="168">
        <f t="shared" si="11"/>
        <v>0</v>
      </c>
      <c r="BB19" s="153">
        <f t="shared" si="17"/>
        <v>0</v>
      </c>
      <c r="BC19" s="182">
        <v>0</v>
      </c>
      <c r="BD19" s="153">
        <f t="shared" si="13"/>
        <v>0</v>
      </c>
      <c r="BE19" s="153" t="str">
        <f t="shared" si="14"/>
        <v>geen actie</v>
      </c>
      <c r="BF19" s="149">
        <v>60</v>
      </c>
      <c r="BG19" s="183"/>
      <c r="BH19" s="183"/>
      <c r="BI19" s="183"/>
      <c r="BJ19" s="183"/>
      <c r="BN19" s="183"/>
    </row>
    <row r="20" spans="1:66" ht="18" customHeight="1" x14ac:dyDescent="0.25">
      <c r="A20" s="149">
        <v>16</v>
      </c>
      <c r="B20" s="149" t="str">
        <f t="shared" si="0"/>
        <v>v</v>
      </c>
      <c r="C20" s="149" t="s">
        <v>239</v>
      </c>
      <c r="D20" s="184"/>
      <c r="E20" s="174" t="s">
        <v>262</v>
      </c>
      <c r="F20" s="149">
        <v>115244</v>
      </c>
      <c r="G20" s="175" t="s">
        <v>263</v>
      </c>
      <c r="H20" s="176">
        <f>SUM(L20+P20+T20+X20+AB20+AF20+AJ20+AO20+AS20+AW20+BA20)</f>
        <v>2056.6020923520955</v>
      </c>
      <c r="I20" s="187">
        <v>2002</v>
      </c>
      <c r="J20" s="178">
        <f>[1]Aantallen!$B$1-I20</f>
        <v>18</v>
      </c>
      <c r="K20" s="179">
        <f t="shared" si="1"/>
        <v>0</v>
      </c>
      <c r="L20" s="164">
        <v>2056.6020923520955</v>
      </c>
      <c r="M20" s="180">
        <v>1</v>
      </c>
      <c r="N20" s="180"/>
      <c r="O20" s="180"/>
      <c r="P20" s="168">
        <f t="shared" si="2"/>
        <v>0</v>
      </c>
      <c r="Q20" s="180">
        <v>1</v>
      </c>
      <c r="R20" s="180"/>
      <c r="S20" s="180"/>
      <c r="T20" s="168">
        <f t="shared" si="3"/>
        <v>0</v>
      </c>
      <c r="U20" s="180">
        <v>1</v>
      </c>
      <c r="V20" s="180"/>
      <c r="W20" s="180"/>
      <c r="X20" s="168">
        <f t="shared" si="16"/>
        <v>0</v>
      </c>
      <c r="Y20" s="180">
        <v>1</v>
      </c>
      <c r="Z20" s="180"/>
      <c r="AA20" s="180"/>
      <c r="AB20" s="168">
        <f t="shared" si="5"/>
        <v>0</v>
      </c>
      <c r="AC20" s="180">
        <v>1</v>
      </c>
      <c r="AD20" s="180"/>
      <c r="AE20" s="180"/>
      <c r="AF20" s="168">
        <f t="shared" si="6"/>
        <v>0</v>
      </c>
      <c r="AG20" s="180">
        <v>1</v>
      </c>
      <c r="AH20" s="180"/>
      <c r="AI20" s="180"/>
      <c r="AJ20" s="168">
        <f t="shared" si="7"/>
        <v>0</v>
      </c>
      <c r="AK20" s="180">
        <v>1</v>
      </c>
      <c r="AL20" s="180">
        <v>1</v>
      </c>
      <c r="AM20" s="180"/>
      <c r="AN20" s="180"/>
      <c r="AO20" s="168">
        <f t="shared" si="8"/>
        <v>0</v>
      </c>
      <c r="AP20" s="180">
        <v>1</v>
      </c>
      <c r="AQ20" s="180"/>
      <c r="AR20" s="180"/>
      <c r="AS20" s="168">
        <f t="shared" si="9"/>
        <v>0</v>
      </c>
      <c r="AT20" s="180">
        <v>1</v>
      </c>
      <c r="AU20" s="180"/>
      <c r="AV20" s="180"/>
      <c r="AW20" s="181">
        <f t="shared" si="10"/>
        <v>0</v>
      </c>
      <c r="AX20" s="180">
        <v>1</v>
      </c>
      <c r="AY20" s="180"/>
      <c r="AZ20" s="180"/>
      <c r="BA20" s="168">
        <f t="shared" si="11"/>
        <v>0</v>
      </c>
      <c r="BB20" s="153">
        <f t="shared" si="17"/>
        <v>2000</v>
      </c>
      <c r="BC20" s="182">
        <v>2000</v>
      </c>
      <c r="BD20" s="153">
        <f t="shared" si="13"/>
        <v>0</v>
      </c>
      <c r="BE20" s="153" t="str">
        <f t="shared" si="14"/>
        <v>geen actie</v>
      </c>
      <c r="BF20" s="149">
        <v>16</v>
      </c>
      <c r="BG20" s="183"/>
      <c r="BH20" s="183"/>
      <c r="BI20" s="183"/>
      <c r="BJ20" s="183"/>
      <c r="BN20" s="183"/>
    </row>
    <row r="21" spans="1:66" ht="18.75" customHeight="1" x14ac:dyDescent="0.25">
      <c r="A21" s="149">
        <v>17</v>
      </c>
      <c r="B21" s="149" t="str">
        <f t="shared" si="0"/>
        <v>v</v>
      </c>
      <c r="C21" s="149" t="s">
        <v>239</v>
      </c>
      <c r="D21" s="184"/>
      <c r="E21" s="174" t="s">
        <v>264</v>
      </c>
      <c r="F21" s="153">
        <v>115280</v>
      </c>
      <c r="G21" s="175" t="s">
        <v>247</v>
      </c>
      <c r="H21" s="176">
        <f>SUM(L21+P21+T21+X21+AB21+AF21+AJ21+AO21+AS21+AW21+BA21)</f>
        <v>817.73015873015879</v>
      </c>
      <c r="I21" s="177">
        <v>2004</v>
      </c>
      <c r="J21" s="178">
        <f>[1]Aantallen!$B$1-I21</f>
        <v>16</v>
      </c>
      <c r="K21" s="179">
        <f t="shared" si="1"/>
        <v>0</v>
      </c>
      <c r="L21" s="164">
        <v>817.73015873015879</v>
      </c>
      <c r="M21" s="180">
        <v>1</v>
      </c>
      <c r="N21" s="180"/>
      <c r="O21" s="180"/>
      <c r="P21" s="168">
        <f t="shared" si="2"/>
        <v>0</v>
      </c>
      <c r="Q21" s="180">
        <v>1</v>
      </c>
      <c r="R21" s="180"/>
      <c r="S21" s="180"/>
      <c r="T21" s="168">
        <f t="shared" si="3"/>
        <v>0</v>
      </c>
      <c r="U21" s="180">
        <v>1</v>
      </c>
      <c r="V21" s="180"/>
      <c r="W21" s="180"/>
      <c r="X21" s="168">
        <f t="shared" si="16"/>
        <v>0</v>
      </c>
      <c r="Y21" s="180">
        <v>1</v>
      </c>
      <c r="Z21" s="180"/>
      <c r="AA21" s="180"/>
      <c r="AB21" s="168">
        <f t="shared" si="5"/>
        <v>0</v>
      </c>
      <c r="AC21" s="180">
        <v>1</v>
      </c>
      <c r="AD21" s="180"/>
      <c r="AE21" s="180"/>
      <c r="AF21" s="168">
        <f t="shared" si="6"/>
        <v>0</v>
      </c>
      <c r="AG21" s="180">
        <v>1</v>
      </c>
      <c r="AH21" s="180"/>
      <c r="AI21" s="180"/>
      <c r="AJ21" s="168">
        <f t="shared" si="7"/>
        <v>0</v>
      </c>
      <c r="AK21" s="180">
        <v>1</v>
      </c>
      <c r="AL21" s="180">
        <v>1</v>
      </c>
      <c r="AM21" s="180"/>
      <c r="AN21" s="180"/>
      <c r="AO21" s="168">
        <f t="shared" si="8"/>
        <v>0</v>
      </c>
      <c r="AP21" s="180">
        <v>1</v>
      </c>
      <c r="AQ21" s="180"/>
      <c r="AR21" s="180"/>
      <c r="AS21" s="168">
        <f t="shared" si="9"/>
        <v>0</v>
      </c>
      <c r="AT21" s="180">
        <v>1</v>
      </c>
      <c r="AU21" s="180"/>
      <c r="AV21" s="180"/>
      <c r="AW21" s="181">
        <f t="shared" si="10"/>
        <v>0</v>
      </c>
      <c r="AX21" s="180">
        <v>1</v>
      </c>
      <c r="AY21" s="180"/>
      <c r="AZ21" s="180"/>
      <c r="BA21" s="168">
        <f t="shared" si="11"/>
        <v>0</v>
      </c>
      <c r="BB21" s="153">
        <f t="shared" si="17"/>
        <v>750</v>
      </c>
      <c r="BC21" s="182">
        <v>750</v>
      </c>
      <c r="BD21" s="153">
        <f t="shared" si="13"/>
        <v>0</v>
      </c>
      <c r="BE21" s="153" t="str">
        <f t="shared" si="14"/>
        <v>geen actie</v>
      </c>
      <c r="BF21" s="149">
        <v>17</v>
      </c>
      <c r="BG21" s="183"/>
      <c r="BH21" s="183"/>
      <c r="BI21" s="183"/>
      <c r="BJ21" s="183"/>
      <c r="BN21" s="183"/>
    </row>
    <row r="22" spans="1:66" ht="18.75" customHeight="1" x14ac:dyDescent="0.25">
      <c r="A22" s="149">
        <v>18</v>
      </c>
      <c r="B22" s="149" t="str">
        <f t="shared" si="0"/>
        <v>v</v>
      </c>
      <c r="C22" s="149" t="s">
        <v>239</v>
      </c>
      <c r="D22" s="184"/>
      <c r="E22" s="174" t="s">
        <v>265</v>
      </c>
      <c r="F22" s="153">
        <v>114734</v>
      </c>
      <c r="G22" s="175" t="s">
        <v>260</v>
      </c>
      <c r="H22" s="176">
        <f>SUM(L22+P22+T22+X22+AB22+AF22+AJ22+AO22+AS22+AW22+BA22)</f>
        <v>4046.2564935064916</v>
      </c>
      <c r="I22" s="177">
        <v>2005</v>
      </c>
      <c r="J22" s="178">
        <f>[1]Aantallen!$B$1-I22</f>
        <v>15</v>
      </c>
      <c r="K22" s="179">
        <f t="shared" si="1"/>
        <v>0</v>
      </c>
      <c r="L22" s="164">
        <v>4046.2564935064916</v>
      </c>
      <c r="M22" s="180">
        <v>1</v>
      </c>
      <c r="N22" s="180"/>
      <c r="O22" s="180"/>
      <c r="P22" s="168">
        <f t="shared" si="2"/>
        <v>0</v>
      </c>
      <c r="Q22" s="180">
        <v>1</v>
      </c>
      <c r="R22" s="180"/>
      <c r="S22" s="180"/>
      <c r="T22" s="168">
        <f t="shared" si="3"/>
        <v>0</v>
      </c>
      <c r="U22" s="180">
        <v>1</v>
      </c>
      <c r="V22" s="180"/>
      <c r="W22" s="180"/>
      <c r="X22" s="168">
        <f t="shared" si="16"/>
        <v>0</v>
      </c>
      <c r="Y22" s="180">
        <v>1</v>
      </c>
      <c r="Z22" s="180"/>
      <c r="AA22" s="180"/>
      <c r="AB22" s="168">
        <f t="shared" si="5"/>
        <v>0</v>
      </c>
      <c r="AC22" s="180">
        <v>1</v>
      </c>
      <c r="AD22" s="180"/>
      <c r="AE22" s="180"/>
      <c r="AF22" s="168">
        <f t="shared" si="6"/>
        <v>0</v>
      </c>
      <c r="AG22" s="180">
        <v>1</v>
      </c>
      <c r="AH22" s="180"/>
      <c r="AI22" s="180"/>
      <c r="AJ22" s="168">
        <f t="shared" si="7"/>
        <v>0</v>
      </c>
      <c r="AK22" s="180">
        <v>1</v>
      </c>
      <c r="AL22" s="180">
        <v>1</v>
      </c>
      <c r="AM22" s="180"/>
      <c r="AN22" s="180"/>
      <c r="AO22" s="168">
        <f t="shared" si="8"/>
        <v>0</v>
      </c>
      <c r="AP22" s="180">
        <v>1</v>
      </c>
      <c r="AQ22" s="180"/>
      <c r="AR22" s="180"/>
      <c r="AS22" s="168">
        <f t="shared" si="9"/>
        <v>0</v>
      </c>
      <c r="AT22" s="180">
        <v>1</v>
      </c>
      <c r="AU22" s="180"/>
      <c r="AV22" s="180"/>
      <c r="AW22" s="181">
        <f t="shared" si="10"/>
        <v>0</v>
      </c>
      <c r="AX22" s="180">
        <v>1</v>
      </c>
      <c r="AY22" s="180"/>
      <c r="AZ22" s="180"/>
      <c r="BA22" s="168">
        <f t="shared" si="11"/>
        <v>0</v>
      </c>
      <c r="BB22" s="153">
        <f t="shared" si="17"/>
        <v>3000</v>
      </c>
      <c r="BC22" s="182">
        <v>3000</v>
      </c>
      <c r="BD22" s="153">
        <f t="shared" si="13"/>
        <v>0</v>
      </c>
      <c r="BE22" s="153" t="str">
        <f t="shared" si="14"/>
        <v>geen actie</v>
      </c>
      <c r="BF22" s="149">
        <v>18</v>
      </c>
      <c r="BG22" s="183"/>
      <c r="BH22" s="183"/>
      <c r="BI22" s="183"/>
      <c r="BJ22" s="183"/>
      <c r="BN22" s="183"/>
    </row>
    <row r="23" spans="1:66" ht="18" customHeight="1" x14ac:dyDescent="0.25">
      <c r="A23" s="149">
        <v>61</v>
      </c>
      <c r="B23" s="149" t="str">
        <f t="shared" si="0"/>
        <v>v</v>
      </c>
      <c r="C23" s="149"/>
      <c r="D23" s="190"/>
      <c r="E23" s="155" t="s">
        <v>321</v>
      </c>
      <c r="F23" s="155"/>
      <c r="G23" s="177" t="s">
        <v>322</v>
      </c>
      <c r="H23" s="176">
        <f>SUM(L23+P23+T23+X23+AB23+AF23+AJ23+AN23+AR23+AV23+AZ23)</f>
        <v>176.11111111111111</v>
      </c>
      <c r="I23" s="153">
        <v>2008</v>
      </c>
      <c r="J23" s="178">
        <f>[1]Aantallen!$B$1-I23</f>
        <v>12</v>
      </c>
      <c r="K23" s="179">
        <f t="shared" si="1"/>
        <v>0</v>
      </c>
      <c r="L23" s="164">
        <v>176.11111111111111</v>
      </c>
      <c r="M23" s="180">
        <v>1</v>
      </c>
      <c r="N23" s="180"/>
      <c r="O23" s="180"/>
      <c r="P23" s="168">
        <f t="shared" si="2"/>
        <v>0</v>
      </c>
      <c r="Q23" s="180">
        <v>1</v>
      </c>
      <c r="R23" s="180"/>
      <c r="S23" s="180"/>
      <c r="T23" s="168">
        <f t="shared" si="3"/>
        <v>0</v>
      </c>
      <c r="U23" s="180">
        <v>1</v>
      </c>
      <c r="V23" s="180"/>
      <c r="W23" s="180"/>
      <c r="X23" s="168">
        <f t="shared" si="16"/>
        <v>0</v>
      </c>
      <c r="Y23" s="180">
        <v>1</v>
      </c>
      <c r="Z23" s="180"/>
      <c r="AA23" s="180"/>
      <c r="AB23" s="168">
        <f t="shared" si="5"/>
        <v>0</v>
      </c>
      <c r="AC23" s="180">
        <v>1</v>
      </c>
      <c r="AD23" s="180"/>
      <c r="AE23" s="180"/>
      <c r="AF23" s="168">
        <f t="shared" si="6"/>
        <v>0</v>
      </c>
      <c r="AG23" s="180">
        <v>1</v>
      </c>
      <c r="AH23" s="180"/>
      <c r="AI23" s="180"/>
      <c r="AJ23" s="168">
        <f t="shared" si="7"/>
        <v>0</v>
      </c>
      <c r="AK23" s="180">
        <v>1</v>
      </c>
      <c r="AL23" s="180">
        <v>1</v>
      </c>
      <c r="AM23" s="180"/>
      <c r="AN23" s="180"/>
      <c r="AO23" s="168">
        <f t="shared" si="8"/>
        <v>0</v>
      </c>
      <c r="AP23" s="180">
        <v>1</v>
      </c>
      <c r="AQ23" s="180"/>
      <c r="AR23" s="180"/>
      <c r="AS23" s="168">
        <f t="shared" si="9"/>
        <v>0</v>
      </c>
      <c r="AT23" s="180">
        <v>1</v>
      </c>
      <c r="AU23" s="180"/>
      <c r="AV23" s="180"/>
      <c r="AW23" s="181">
        <f t="shared" si="10"/>
        <v>0</v>
      </c>
      <c r="AX23" s="180">
        <v>1</v>
      </c>
      <c r="AY23" s="180"/>
      <c r="AZ23" s="180"/>
      <c r="BA23" s="168">
        <f t="shared" si="11"/>
        <v>0</v>
      </c>
      <c r="BB23" s="153">
        <f t="shared" si="17"/>
        <v>0</v>
      </c>
      <c r="BC23" s="182">
        <v>0</v>
      </c>
      <c r="BD23" s="153">
        <f t="shared" si="13"/>
        <v>0</v>
      </c>
      <c r="BE23" s="153" t="str">
        <f t="shared" si="14"/>
        <v>geen actie</v>
      </c>
      <c r="BF23" s="149">
        <v>61</v>
      </c>
      <c r="BG23" s="183"/>
      <c r="BH23" s="183"/>
      <c r="BI23" s="183"/>
      <c r="BJ23" s="183"/>
      <c r="BN23" s="183"/>
    </row>
    <row r="24" spans="1:66" ht="18.75" customHeight="1" x14ac:dyDescent="0.25">
      <c r="A24" s="149">
        <v>62</v>
      </c>
      <c r="B24" s="149" t="str">
        <f t="shared" si="0"/>
        <v>v</v>
      </c>
      <c r="C24" s="149"/>
      <c r="D24" s="217"/>
      <c r="E24" s="155" t="s">
        <v>323</v>
      </c>
      <c r="F24" s="155"/>
      <c r="G24" s="177" t="s">
        <v>247</v>
      </c>
      <c r="H24" s="176">
        <f>SUM(L24+P24+T24+X24+AB24+AF24+AJ24+AN24+AR24+AV24+AZ24)</f>
        <v>427.28571428571428</v>
      </c>
      <c r="I24" s="153">
        <v>2008</v>
      </c>
      <c r="J24" s="178">
        <f>[1]Aantallen!$B$1-I24</f>
        <v>12</v>
      </c>
      <c r="K24" s="179">
        <f t="shared" si="1"/>
        <v>0</v>
      </c>
      <c r="L24" s="164">
        <v>427.28571428571428</v>
      </c>
      <c r="M24" s="180">
        <v>1</v>
      </c>
      <c r="N24" s="180"/>
      <c r="O24" s="180"/>
      <c r="P24" s="168">
        <f t="shared" si="2"/>
        <v>0</v>
      </c>
      <c r="Q24" s="180">
        <v>1</v>
      </c>
      <c r="R24" s="180"/>
      <c r="S24" s="180"/>
      <c r="T24" s="168">
        <f t="shared" si="3"/>
        <v>0</v>
      </c>
      <c r="U24" s="180">
        <v>1</v>
      </c>
      <c r="V24" s="180"/>
      <c r="W24" s="180"/>
      <c r="X24" s="168">
        <f t="shared" si="16"/>
        <v>0</v>
      </c>
      <c r="Y24" s="180">
        <v>1</v>
      </c>
      <c r="Z24" s="180"/>
      <c r="AA24" s="180"/>
      <c r="AB24" s="168">
        <f t="shared" si="5"/>
        <v>0</v>
      </c>
      <c r="AC24" s="180">
        <v>1</v>
      </c>
      <c r="AD24" s="180"/>
      <c r="AE24" s="180"/>
      <c r="AF24" s="168">
        <f t="shared" si="6"/>
        <v>0</v>
      </c>
      <c r="AG24" s="180">
        <v>1</v>
      </c>
      <c r="AH24" s="180"/>
      <c r="AI24" s="180"/>
      <c r="AJ24" s="168">
        <f t="shared" si="7"/>
        <v>0</v>
      </c>
      <c r="AK24" s="180">
        <v>1</v>
      </c>
      <c r="AL24" s="180">
        <v>1</v>
      </c>
      <c r="AM24" s="180"/>
      <c r="AN24" s="180"/>
      <c r="AO24" s="168">
        <f t="shared" si="8"/>
        <v>0</v>
      </c>
      <c r="AP24" s="180">
        <v>1</v>
      </c>
      <c r="AQ24" s="180"/>
      <c r="AR24" s="180"/>
      <c r="AS24" s="168">
        <f t="shared" si="9"/>
        <v>0</v>
      </c>
      <c r="AT24" s="180">
        <v>1</v>
      </c>
      <c r="AU24" s="180"/>
      <c r="AV24" s="180"/>
      <c r="AW24" s="181">
        <f t="shared" si="10"/>
        <v>0</v>
      </c>
      <c r="AX24" s="180">
        <v>1</v>
      </c>
      <c r="AY24" s="180"/>
      <c r="AZ24" s="180"/>
      <c r="BA24" s="168">
        <f t="shared" si="11"/>
        <v>0</v>
      </c>
      <c r="BB24" s="153">
        <f t="shared" si="17"/>
        <v>250</v>
      </c>
      <c r="BC24" s="182">
        <v>250</v>
      </c>
      <c r="BD24" s="153">
        <f t="shared" si="13"/>
        <v>0</v>
      </c>
      <c r="BE24" s="153" t="str">
        <f t="shared" si="14"/>
        <v>geen actie</v>
      </c>
      <c r="BF24" s="149">
        <v>62</v>
      </c>
      <c r="BG24" s="183"/>
      <c r="BH24" s="183"/>
      <c r="BI24" s="183"/>
      <c r="BJ24" s="183"/>
      <c r="BN24" s="183"/>
    </row>
    <row r="25" spans="1:66" ht="18.75" customHeight="1" x14ac:dyDescent="0.25">
      <c r="A25" s="149">
        <v>20</v>
      </c>
      <c r="B25" s="149" t="str">
        <f t="shared" si="0"/>
        <v>v</v>
      </c>
      <c r="C25" s="149" t="s">
        <v>239</v>
      </c>
      <c r="D25" s="184"/>
      <c r="E25" s="174" t="s">
        <v>266</v>
      </c>
      <c r="F25" s="153"/>
      <c r="G25" s="175" t="s">
        <v>247</v>
      </c>
      <c r="H25" s="176">
        <f t="shared" ref="H25:H30" si="18">SUM(L25+P25+T25+X25+AB25+AF25+AJ25+AO25+AS25+AW25+BA25)</f>
        <v>1216.8434343434346</v>
      </c>
      <c r="I25" s="187">
        <v>2004</v>
      </c>
      <c r="J25" s="178">
        <f>[1]Aantallen!$B$1-I25</f>
        <v>16</v>
      </c>
      <c r="K25" s="179">
        <f t="shared" si="1"/>
        <v>0</v>
      </c>
      <c r="L25" s="164">
        <v>1216.8434343434346</v>
      </c>
      <c r="M25" s="180">
        <v>1</v>
      </c>
      <c r="N25" s="180"/>
      <c r="O25" s="180"/>
      <c r="P25" s="168">
        <f t="shared" si="2"/>
        <v>0</v>
      </c>
      <c r="Q25" s="180">
        <v>1</v>
      </c>
      <c r="R25" s="180"/>
      <c r="S25" s="180"/>
      <c r="T25" s="168">
        <f t="shared" si="3"/>
        <v>0</v>
      </c>
      <c r="U25" s="180">
        <v>1</v>
      </c>
      <c r="V25" s="180"/>
      <c r="W25" s="180"/>
      <c r="X25" s="168">
        <f t="shared" si="16"/>
        <v>0</v>
      </c>
      <c r="Y25" s="180">
        <v>1</v>
      </c>
      <c r="Z25" s="180"/>
      <c r="AA25" s="180"/>
      <c r="AB25" s="168">
        <f t="shared" si="5"/>
        <v>0</v>
      </c>
      <c r="AC25" s="180">
        <v>1</v>
      </c>
      <c r="AD25" s="180"/>
      <c r="AE25" s="180"/>
      <c r="AF25" s="168">
        <f t="shared" si="6"/>
        <v>0</v>
      </c>
      <c r="AG25" s="180">
        <v>1</v>
      </c>
      <c r="AH25" s="180"/>
      <c r="AI25" s="180"/>
      <c r="AJ25" s="168">
        <f t="shared" si="7"/>
        <v>0</v>
      </c>
      <c r="AK25" s="180">
        <v>1</v>
      </c>
      <c r="AL25" s="180">
        <v>1</v>
      </c>
      <c r="AM25" s="180"/>
      <c r="AN25" s="180"/>
      <c r="AO25" s="168">
        <f t="shared" si="8"/>
        <v>0</v>
      </c>
      <c r="AP25" s="180">
        <v>1</v>
      </c>
      <c r="AQ25" s="180"/>
      <c r="AR25" s="180"/>
      <c r="AS25" s="168">
        <f t="shared" si="9"/>
        <v>0</v>
      </c>
      <c r="AT25" s="180">
        <v>1</v>
      </c>
      <c r="AU25" s="180"/>
      <c r="AV25" s="180"/>
      <c r="AW25" s="181">
        <f t="shared" si="10"/>
        <v>0</v>
      </c>
      <c r="AX25" s="180">
        <v>1</v>
      </c>
      <c r="AY25" s="180"/>
      <c r="AZ25" s="180"/>
      <c r="BA25" s="168">
        <f t="shared" si="11"/>
        <v>0</v>
      </c>
      <c r="BB25" s="153">
        <f t="shared" si="17"/>
        <v>1000</v>
      </c>
      <c r="BC25" s="182">
        <v>1000</v>
      </c>
      <c r="BD25" s="153">
        <f t="shared" si="13"/>
        <v>0</v>
      </c>
      <c r="BE25" s="153" t="str">
        <f t="shared" si="14"/>
        <v>geen actie</v>
      </c>
      <c r="BF25" s="149">
        <v>20</v>
      </c>
      <c r="BG25" s="183"/>
      <c r="BH25" s="183"/>
      <c r="BI25" s="183"/>
      <c r="BJ25" s="183"/>
      <c r="BN25" s="183"/>
    </row>
    <row r="26" spans="1:66" ht="18" customHeight="1" x14ac:dyDescent="0.25">
      <c r="A26" s="149">
        <v>21</v>
      </c>
      <c r="B26" s="149" t="str">
        <f t="shared" si="0"/>
        <v>v</v>
      </c>
      <c r="C26" s="149"/>
      <c r="D26" s="153"/>
      <c r="E26" s="155" t="s">
        <v>267</v>
      </c>
      <c r="F26" s="149">
        <v>116732</v>
      </c>
      <c r="G26" s="175" t="s">
        <v>257</v>
      </c>
      <c r="H26" s="176">
        <f t="shared" si="18"/>
        <v>445.03787878787898</v>
      </c>
      <c r="I26" s="187">
        <v>2007</v>
      </c>
      <c r="J26" s="178">
        <f>[1]Aantallen!$B$1-I26</f>
        <v>13</v>
      </c>
      <c r="K26" s="179">
        <f t="shared" si="1"/>
        <v>21.25</v>
      </c>
      <c r="L26" s="164">
        <f>296.787878787879+127</f>
        <v>423.78787878787898</v>
      </c>
      <c r="M26" s="180">
        <v>1</v>
      </c>
      <c r="N26" s="180"/>
      <c r="O26" s="180"/>
      <c r="P26" s="168">
        <f t="shared" si="2"/>
        <v>0</v>
      </c>
      <c r="Q26" s="180">
        <v>8</v>
      </c>
      <c r="R26" s="180">
        <v>0</v>
      </c>
      <c r="S26" s="180">
        <v>17</v>
      </c>
      <c r="T26" s="168">
        <f t="shared" si="3"/>
        <v>21.25</v>
      </c>
      <c r="U26" s="180">
        <v>1</v>
      </c>
      <c r="V26" s="180"/>
      <c r="W26" s="180"/>
      <c r="X26" s="168">
        <f t="shared" si="16"/>
        <v>0</v>
      </c>
      <c r="Y26" s="180">
        <v>1</v>
      </c>
      <c r="Z26" s="180"/>
      <c r="AA26" s="180"/>
      <c r="AB26" s="168">
        <f t="shared" si="5"/>
        <v>0</v>
      </c>
      <c r="AC26" s="180">
        <v>1</v>
      </c>
      <c r="AD26" s="180"/>
      <c r="AE26" s="180"/>
      <c r="AF26" s="168">
        <f t="shared" si="6"/>
        <v>0</v>
      </c>
      <c r="AG26" s="180">
        <v>1</v>
      </c>
      <c r="AH26" s="180"/>
      <c r="AI26" s="180"/>
      <c r="AJ26" s="168">
        <f t="shared" si="7"/>
        <v>0</v>
      </c>
      <c r="AK26" s="180">
        <v>1</v>
      </c>
      <c r="AL26" s="180">
        <v>1</v>
      </c>
      <c r="AM26" s="180"/>
      <c r="AN26" s="180"/>
      <c r="AO26" s="168">
        <f t="shared" si="8"/>
        <v>0</v>
      </c>
      <c r="AP26" s="180">
        <v>1</v>
      </c>
      <c r="AQ26" s="180"/>
      <c r="AR26" s="180"/>
      <c r="AS26" s="168">
        <f t="shared" si="9"/>
        <v>0</v>
      </c>
      <c r="AT26" s="180">
        <v>1</v>
      </c>
      <c r="AU26" s="180"/>
      <c r="AV26" s="180"/>
      <c r="AW26" s="181">
        <f t="shared" si="10"/>
        <v>0</v>
      </c>
      <c r="AX26" s="180">
        <v>1</v>
      </c>
      <c r="AY26" s="180"/>
      <c r="AZ26" s="180"/>
      <c r="BA26" s="168">
        <f t="shared" si="11"/>
        <v>0</v>
      </c>
      <c r="BB26" s="153">
        <f t="shared" si="17"/>
        <v>250</v>
      </c>
      <c r="BC26" s="182">
        <v>250</v>
      </c>
      <c r="BD26" s="153">
        <f t="shared" si="13"/>
        <v>0</v>
      </c>
      <c r="BE26" s="153" t="str">
        <f t="shared" si="14"/>
        <v>geen actie</v>
      </c>
      <c r="BF26" s="149">
        <v>21</v>
      </c>
      <c r="BG26" s="183"/>
      <c r="BH26" s="183"/>
      <c r="BI26" s="183"/>
      <c r="BJ26" s="183"/>
      <c r="BN26" s="183"/>
    </row>
    <row r="27" spans="1:66" ht="18" customHeight="1" x14ac:dyDescent="0.25">
      <c r="A27" s="149">
        <v>26</v>
      </c>
      <c r="B27" s="149" t="str">
        <f t="shared" si="0"/>
        <v>v</v>
      </c>
      <c r="C27" s="149" t="s">
        <v>239</v>
      </c>
      <c r="D27" s="153"/>
      <c r="E27" s="174" t="s">
        <v>268</v>
      </c>
      <c r="F27" s="191"/>
      <c r="G27" s="186"/>
      <c r="H27" s="176">
        <f t="shared" si="18"/>
        <v>1682</v>
      </c>
      <c r="I27" s="187">
        <v>2010</v>
      </c>
      <c r="J27" s="178">
        <f>[1]Aantallen!$B$1-I27</f>
        <v>10</v>
      </c>
      <c r="K27" s="179">
        <f t="shared" si="1"/>
        <v>370</v>
      </c>
      <c r="L27" s="164">
        <v>1312</v>
      </c>
      <c r="M27" s="180">
        <v>7</v>
      </c>
      <c r="N27" s="180">
        <v>5</v>
      </c>
      <c r="O27" s="180">
        <v>32</v>
      </c>
      <c r="P27" s="168">
        <f t="shared" si="2"/>
        <v>117.14285714285714</v>
      </c>
      <c r="Q27" s="180">
        <v>7</v>
      </c>
      <c r="R27" s="180">
        <v>5</v>
      </c>
      <c r="S27" s="180">
        <v>33</v>
      </c>
      <c r="T27" s="168">
        <f t="shared" si="3"/>
        <v>118.57142857142858</v>
      </c>
      <c r="U27" s="180">
        <v>1</v>
      </c>
      <c r="V27" s="180"/>
      <c r="W27" s="180"/>
      <c r="X27" s="168">
        <f t="shared" si="16"/>
        <v>0</v>
      </c>
      <c r="Y27" s="180">
        <v>1</v>
      </c>
      <c r="Z27" s="180"/>
      <c r="AA27" s="180"/>
      <c r="AB27" s="168">
        <f t="shared" si="5"/>
        <v>0</v>
      </c>
      <c r="AC27" s="180">
        <v>1</v>
      </c>
      <c r="AD27" s="180"/>
      <c r="AE27" s="180"/>
      <c r="AF27" s="168">
        <f t="shared" si="6"/>
        <v>0</v>
      </c>
      <c r="AG27" s="180">
        <v>1</v>
      </c>
      <c r="AH27" s="180"/>
      <c r="AI27" s="180"/>
      <c r="AJ27" s="168">
        <f t="shared" si="7"/>
        <v>0</v>
      </c>
      <c r="AK27" s="180">
        <v>7</v>
      </c>
      <c r="AL27" s="180">
        <v>1</v>
      </c>
      <c r="AM27" s="180">
        <v>6</v>
      </c>
      <c r="AN27" s="180">
        <v>34</v>
      </c>
      <c r="AO27" s="168">
        <f t="shared" si="8"/>
        <v>134.28571428571428</v>
      </c>
      <c r="AP27" s="180">
        <v>1</v>
      </c>
      <c r="AQ27" s="180"/>
      <c r="AR27" s="180"/>
      <c r="AS27" s="168">
        <f t="shared" si="9"/>
        <v>0</v>
      </c>
      <c r="AT27" s="180">
        <v>1</v>
      </c>
      <c r="AU27" s="180"/>
      <c r="AV27" s="180"/>
      <c r="AW27" s="181">
        <f t="shared" si="10"/>
        <v>0</v>
      </c>
      <c r="AX27" s="180">
        <v>1</v>
      </c>
      <c r="AY27" s="180"/>
      <c r="AZ27" s="180"/>
      <c r="BA27" s="168">
        <f t="shared" si="11"/>
        <v>0</v>
      </c>
      <c r="BB27" s="153">
        <f t="shared" si="17"/>
        <v>1500</v>
      </c>
      <c r="BC27" s="182">
        <v>1000</v>
      </c>
      <c r="BD27" s="153">
        <f t="shared" si="13"/>
        <v>500</v>
      </c>
      <c r="BE27" s="153" t="str">
        <f t="shared" si="14"/>
        <v>diploma uitschrijven: 1500 punten</v>
      </c>
      <c r="BF27" s="149">
        <v>26</v>
      </c>
      <c r="BG27" s="183"/>
      <c r="BH27" s="183"/>
      <c r="BI27" s="183"/>
      <c r="BJ27" s="183"/>
      <c r="BN27" s="183"/>
    </row>
    <row r="28" spans="1:66" ht="20.25" customHeight="1" x14ac:dyDescent="0.25">
      <c r="A28" s="149">
        <v>22</v>
      </c>
      <c r="B28" s="149" t="str">
        <f t="shared" si="0"/>
        <v>v</v>
      </c>
      <c r="C28" s="192" t="s">
        <v>239</v>
      </c>
      <c r="D28" s="173"/>
      <c r="E28" s="174" t="s">
        <v>269</v>
      </c>
      <c r="F28" s="153"/>
      <c r="G28" s="175" t="s">
        <v>249</v>
      </c>
      <c r="H28" s="176">
        <f t="shared" si="18"/>
        <v>132.5</v>
      </c>
      <c r="I28" s="187">
        <v>2006</v>
      </c>
      <c r="J28" s="178">
        <f>[1]Aantallen!$B$1-I28</f>
        <v>14</v>
      </c>
      <c r="K28" s="179">
        <f t="shared" si="1"/>
        <v>0</v>
      </c>
      <c r="L28" s="164">
        <v>132.5</v>
      </c>
      <c r="M28" s="180">
        <v>1</v>
      </c>
      <c r="N28" s="180"/>
      <c r="O28" s="180"/>
      <c r="P28" s="168">
        <f t="shared" si="2"/>
        <v>0</v>
      </c>
      <c r="Q28" s="180">
        <v>1</v>
      </c>
      <c r="R28" s="180"/>
      <c r="S28" s="180"/>
      <c r="T28" s="168">
        <f t="shared" si="3"/>
        <v>0</v>
      </c>
      <c r="U28" s="180">
        <v>1</v>
      </c>
      <c r="V28" s="180"/>
      <c r="W28" s="180"/>
      <c r="X28" s="168">
        <f t="shared" si="16"/>
        <v>0</v>
      </c>
      <c r="Y28" s="180">
        <v>1</v>
      </c>
      <c r="Z28" s="180"/>
      <c r="AA28" s="180"/>
      <c r="AB28" s="168">
        <f t="shared" si="5"/>
        <v>0</v>
      </c>
      <c r="AC28" s="180">
        <v>1</v>
      </c>
      <c r="AD28" s="180"/>
      <c r="AE28" s="180"/>
      <c r="AF28" s="168">
        <f t="shared" si="6"/>
        <v>0</v>
      </c>
      <c r="AG28" s="180">
        <v>1</v>
      </c>
      <c r="AH28" s="180"/>
      <c r="AI28" s="180"/>
      <c r="AJ28" s="168">
        <f t="shared" si="7"/>
        <v>0</v>
      </c>
      <c r="AK28" s="180">
        <v>1</v>
      </c>
      <c r="AL28" s="180">
        <v>1</v>
      </c>
      <c r="AM28" s="180"/>
      <c r="AN28" s="180"/>
      <c r="AO28" s="168">
        <f t="shared" si="8"/>
        <v>0</v>
      </c>
      <c r="AP28" s="180">
        <v>1</v>
      </c>
      <c r="AQ28" s="180"/>
      <c r="AR28" s="180"/>
      <c r="AS28" s="168">
        <f t="shared" si="9"/>
        <v>0</v>
      </c>
      <c r="AT28" s="180">
        <v>1</v>
      </c>
      <c r="AU28" s="180"/>
      <c r="AV28" s="180"/>
      <c r="AW28" s="181">
        <f t="shared" si="10"/>
        <v>0</v>
      </c>
      <c r="AX28" s="180">
        <v>1</v>
      </c>
      <c r="AY28" s="180"/>
      <c r="AZ28" s="180"/>
      <c r="BA28" s="168">
        <f t="shared" si="11"/>
        <v>0</v>
      </c>
      <c r="BB28" s="153">
        <f t="shared" si="17"/>
        <v>0</v>
      </c>
      <c r="BC28" s="182">
        <v>0</v>
      </c>
      <c r="BD28" s="153">
        <f t="shared" si="13"/>
        <v>0</v>
      </c>
      <c r="BE28" s="153" t="str">
        <f t="shared" si="14"/>
        <v>geen actie</v>
      </c>
      <c r="BF28" s="149">
        <v>22</v>
      </c>
      <c r="BG28" s="183"/>
      <c r="BH28" s="183"/>
      <c r="BI28" s="183"/>
      <c r="BJ28" s="183"/>
      <c r="BN28" s="183"/>
    </row>
    <row r="29" spans="1:66" ht="18.75" customHeight="1" x14ac:dyDescent="0.25">
      <c r="A29" s="149">
        <v>25</v>
      </c>
      <c r="B29" s="149" t="str">
        <f t="shared" si="0"/>
        <v>v</v>
      </c>
      <c r="C29" s="149" t="s">
        <v>239</v>
      </c>
      <c r="D29" s="153"/>
      <c r="E29" s="174" t="s">
        <v>270</v>
      </c>
      <c r="F29" s="149"/>
      <c r="G29" s="186" t="s">
        <v>260</v>
      </c>
      <c r="H29" s="176">
        <f t="shared" si="18"/>
        <v>411.46031746031747</v>
      </c>
      <c r="I29" s="177">
        <v>2006</v>
      </c>
      <c r="J29" s="178">
        <f>[1]Aantallen!$B$1-I29</f>
        <v>14</v>
      </c>
      <c r="K29" s="179">
        <f t="shared" si="1"/>
        <v>161.5</v>
      </c>
      <c r="L29" s="164">
        <v>249.96031746031747</v>
      </c>
      <c r="M29" s="180">
        <v>6</v>
      </c>
      <c r="N29" s="180">
        <v>2</v>
      </c>
      <c r="O29" s="180">
        <v>25</v>
      </c>
      <c r="P29" s="168">
        <f t="shared" si="2"/>
        <v>75</v>
      </c>
      <c r="Q29" s="180">
        <v>8</v>
      </c>
      <c r="R29" s="180">
        <v>2</v>
      </c>
      <c r="S29" s="180">
        <v>30</v>
      </c>
      <c r="T29" s="168">
        <f t="shared" si="3"/>
        <v>62.5</v>
      </c>
      <c r="U29" s="180">
        <v>1</v>
      </c>
      <c r="V29" s="180"/>
      <c r="W29" s="180"/>
      <c r="X29" s="168">
        <f t="shared" si="16"/>
        <v>0</v>
      </c>
      <c r="Y29" s="180">
        <v>1</v>
      </c>
      <c r="Z29" s="180"/>
      <c r="AA29" s="180"/>
      <c r="AB29" s="168">
        <f t="shared" si="5"/>
        <v>0</v>
      </c>
      <c r="AC29" s="180">
        <v>1</v>
      </c>
      <c r="AD29" s="180"/>
      <c r="AE29" s="180"/>
      <c r="AF29" s="168">
        <f t="shared" si="6"/>
        <v>0</v>
      </c>
      <c r="AG29" s="180">
        <v>1</v>
      </c>
      <c r="AH29" s="180"/>
      <c r="AI29" s="180"/>
      <c r="AJ29" s="168">
        <f t="shared" si="7"/>
        <v>0</v>
      </c>
      <c r="AK29" s="180">
        <v>5</v>
      </c>
      <c r="AL29" s="180">
        <v>1</v>
      </c>
      <c r="AM29" s="180">
        <v>0</v>
      </c>
      <c r="AN29" s="180">
        <v>12</v>
      </c>
      <c r="AO29" s="168">
        <f t="shared" si="8"/>
        <v>24</v>
      </c>
      <c r="AP29" s="180">
        <v>1</v>
      </c>
      <c r="AQ29" s="180"/>
      <c r="AR29" s="180"/>
      <c r="AS29" s="168">
        <f t="shared" si="9"/>
        <v>0</v>
      </c>
      <c r="AT29" s="180">
        <v>1</v>
      </c>
      <c r="AU29" s="180"/>
      <c r="AV29" s="180"/>
      <c r="AW29" s="181">
        <f t="shared" si="10"/>
        <v>0</v>
      </c>
      <c r="AX29" s="180">
        <v>1</v>
      </c>
      <c r="AY29" s="180"/>
      <c r="AZ29" s="180"/>
      <c r="BA29" s="168">
        <f t="shared" si="11"/>
        <v>0</v>
      </c>
      <c r="BB29" s="153">
        <f t="shared" si="17"/>
        <v>250</v>
      </c>
      <c r="BC29" s="182">
        <v>250</v>
      </c>
      <c r="BD29" s="153">
        <f t="shared" si="13"/>
        <v>0</v>
      </c>
      <c r="BE29" s="153" t="str">
        <f t="shared" si="14"/>
        <v>geen actie</v>
      </c>
      <c r="BF29" s="149">
        <v>25</v>
      </c>
      <c r="BG29" s="183"/>
      <c r="BH29" s="183"/>
      <c r="BI29" s="183"/>
      <c r="BJ29" s="183"/>
      <c r="BN29" s="183"/>
    </row>
    <row r="30" spans="1:66" ht="18" customHeight="1" x14ac:dyDescent="0.25">
      <c r="A30" s="149">
        <v>77</v>
      </c>
      <c r="B30" s="149" t="str">
        <f t="shared" si="0"/>
        <v>v</v>
      </c>
      <c r="C30" s="149" t="s">
        <v>239</v>
      </c>
      <c r="D30" s="371"/>
      <c r="E30" s="174" t="s">
        <v>672</v>
      </c>
      <c r="F30" s="153">
        <v>118728</v>
      </c>
      <c r="G30" s="175" t="s">
        <v>319</v>
      </c>
      <c r="H30" s="176">
        <f t="shared" si="18"/>
        <v>111.42857142857142</v>
      </c>
      <c r="I30" s="177">
        <v>2007</v>
      </c>
      <c r="J30" s="178">
        <f>[1]Aantallen!$B$1-I30</f>
        <v>13</v>
      </c>
      <c r="K30" s="179">
        <f t="shared" si="1"/>
        <v>111.42857142857142</v>
      </c>
      <c r="L30" s="164"/>
      <c r="M30" s="180">
        <v>1</v>
      </c>
      <c r="N30" s="180"/>
      <c r="O30" s="180"/>
      <c r="P30" s="168">
        <f t="shared" si="2"/>
        <v>0</v>
      </c>
      <c r="Q30" s="180">
        <v>1</v>
      </c>
      <c r="R30" s="180"/>
      <c r="S30" s="180"/>
      <c r="T30" s="168">
        <f t="shared" si="3"/>
        <v>0</v>
      </c>
      <c r="U30" s="180">
        <v>1</v>
      </c>
      <c r="V30" s="180"/>
      <c r="W30" s="180"/>
      <c r="X30" s="168">
        <f t="shared" si="16"/>
        <v>0</v>
      </c>
      <c r="Y30" s="180">
        <v>1</v>
      </c>
      <c r="Z30" s="180"/>
      <c r="AA30" s="180"/>
      <c r="AB30" s="168">
        <f t="shared" si="5"/>
        <v>0</v>
      </c>
      <c r="AC30" s="180">
        <v>1</v>
      </c>
      <c r="AD30" s="180"/>
      <c r="AE30" s="180"/>
      <c r="AF30" s="168">
        <f t="shared" si="6"/>
        <v>0</v>
      </c>
      <c r="AG30" s="180">
        <v>1</v>
      </c>
      <c r="AH30" s="180"/>
      <c r="AI30" s="180"/>
      <c r="AJ30" s="168">
        <f t="shared" si="7"/>
        <v>0</v>
      </c>
      <c r="AK30" s="180">
        <v>7</v>
      </c>
      <c r="AL30" s="180">
        <v>1</v>
      </c>
      <c r="AM30" s="180">
        <v>5</v>
      </c>
      <c r="AN30" s="180">
        <v>28</v>
      </c>
      <c r="AO30" s="168">
        <f t="shared" si="8"/>
        <v>111.42857142857142</v>
      </c>
      <c r="AP30" s="180">
        <v>1</v>
      </c>
      <c r="AQ30" s="180"/>
      <c r="AR30" s="180"/>
      <c r="AS30" s="168">
        <f t="shared" si="9"/>
        <v>0</v>
      </c>
      <c r="AT30" s="180">
        <v>1</v>
      </c>
      <c r="AU30" s="180"/>
      <c r="AV30" s="180"/>
      <c r="AW30" s="181">
        <f t="shared" si="10"/>
        <v>0</v>
      </c>
      <c r="AX30" s="180">
        <v>1</v>
      </c>
      <c r="AY30" s="180"/>
      <c r="AZ30" s="180"/>
      <c r="BA30" s="168">
        <f t="shared" si="11"/>
        <v>0</v>
      </c>
      <c r="BB30" s="153">
        <f t="shared" si="17"/>
        <v>0</v>
      </c>
      <c r="BC30" s="182">
        <v>0</v>
      </c>
      <c r="BD30" s="153">
        <f t="shared" si="13"/>
        <v>0</v>
      </c>
      <c r="BE30" s="153" t="str">
        <f t="shared" si="14"/>
        <v>geen actie</v>
      </c>
      <c r="BF30" s="149">
        <v>77</v>
      </c>
      <c r="BG30" s="183"/>
      <c r="BH30" s="183"/>
      <c r="BI30" s="183"/>
      <c r="BJ30" s="183"/>
      <c r="BN30" s="183"/>
    </row>
    <row r="31" spans="1:66" ht="20.25" customHeight="1" x14ac:dyDescent="0.25">
      <c r="A31" s="149">
        <v>63</v>
      </c>
      <c r="B31" s="149" t="str">
        <f t="shared" si="0"/>
        <v>v</v>
      </c>
      <c r="C31" s="149" t="s">
        <v>239</v>
      </c>
      <c r="D31" s="153"/>
      <c r="E31" s="174" t="s">
        <v>329</v>
      </c>
      <c r="F31" s="194" t="s">
        <v>330</v>
      </c>
      <c r="G31" s="177" t="s">
        <v>319</v>
      </c>
      <c r="H31" s="176">
        <f>SUM(L31+P31+T31+X31+AB31+AF31+AJ31+AN31+AR31+AV31+AZ31)</f>
        <v>1201.9761904761901</v>
      </c>
      <c r="I31" s="153">
        <v>2008</v>
      </c>
      <c r="J31" s="178">
        <f>[1]Aantallen!$B$1-I31</f>
        <v>12</v>
      </c>
      <c r="K31" s="179">
        <f t="shared" si="1"/>
        <v>0</v>
      </c>
      <c r="L31" s="164">
        <v>1201.9761904761901</v>
      </c>
      <c r="M31" s="180">
        <v>1</v>
      </c>
      <c r="N31" s="180"/>
      <c r="O31" s="180"/>
      <c r="P31" s="168">
        <f t="shared" si="2"/>
        <v>0</v>
      </c>
      <c r="Q31" s="180">
        <v>1</v>
      </c>
      <c r="R31" s="180"/>
      <c r="S31" s="180"/>
      <c r="T31" s="168">
        <f t="shared" si="3"/>
        <v>0</v>
      </c>
      <c r="U31" s="180">
        <v>1</v>
      </c>
      <c r="V31" s="180"/>
      <c r="W31" s="180"/>
      <c r="X31" s="168">
        <f t="shared" si="16"/>
        <v>0</v>
      </c>
      <c r="Y31" s="180">
        <v>1</v>
      </c>
      <c r="Z31" s="180"/>
      <c r="AA31" s="180"/>
      <c r="AB31" s="168">
        <f t="shared" si="5"/>
        <v>0</v>
      </c>
      <c r="AC31" s="180">
        <v>1</v>
      </c>
      <c r="AD31" s="180"/>
      <c r="AE31" s="180"/>
      <c r="AF31" s="168">
        <f t="shared" si="6"/>
        <v>0</v>
      </c>
      <c r="AG31" s="180">
        <v>1</v>
      </c>
      <c r="AH31" s="180"/>
      <c r="AI31" s="180"/>
      <c r="AJ31" s="168">
        <f t="shared" si="7"/>
        <v>0</v>
      </c>
      <c r="AK31" s="180">
        <v>1</v>
      </c>
      <c r="AL31" s="180">
        <v>1</v>
      </c>
      <c r="AM31" s="180"/>
      <c r="AN31" s="180"/>
      <c r="AO31" s="168">
        <f t="shared" si="8"/>
        <v>0</v>
      </c>
      <c r="AP31" s="180">
        <v>1</v>
      </c>
      <c r="AQ31" s="180"/>
      <c r="AR31" s="180"/>
      <c r="AS31" s="168">
        <f t="shared" si="9"/>
        <v>0</v>
      </c>
      <c r="AT31" s="180">
        <v>1</v>
      </c>
      <c r="AU31" s="180"/>
      <c r="AV31" s="180"/>
      <c r="AW31" s="181">
        <f t="shared" si="10"/>
        <v>0</v>
      </c>
      <c r="AX31" s="180">
        <v>1</v>
      </c>
      <c r="AY31" s="180"/>
      <c r="AZ31" s="180"/>
      <c r="BA31" s="168">
        <f t="shared" si="11"/>
        <v>0</v>
      </c>
      <c r="BB31" s="153">
        <f t="shared" si="17"/>
        <v>1000</v>
      </c>
      <c r="BC31" s="182">
        <v>1000</v>
      </c>
      <c r="BD31" s="153">
        <f t="shared" si="13"/>
        <v>0</v>
      </c>
      <c r="BE31" s="153" t="str">
        <f t="shared" si="14"/>
        <v>geen actie</v>
      </c>
      <c r="BF31" s="149">
        <v>63</v>
      </c>
      <c r="BG31" s="183"/>
      <c r="BH31" s="183"/>
      <c r="BI31" s="183"/>
      <c r="BJ31" s="183"/>
      <c r="BN31" s="183"/>
    </row>
    <row r="32" spans="1:66" ht="20.25" customHeight="1" x14ac:dyDescent="0.25">
      <c r="A32" s="149">
        <v>27</v>
      </c>
      <c r="B32" s="149" t="str">
        <f t="shared" si="0"/>
        <v>v</v>
      </c>
      <c r="C32" s="149"/>
      <c r="D32" s="153"/>
      <c r="E32" s="174" t="s">
        <v>271</v>
      </c>
      <c r="F32" s="185"/>
      <c r="G32" s="186" t="s">
        <v>247</v>
      </c>
      <c r="H32" s="176">
        <f>SUM(L32+P32+T32+X32+AB32+AF32+AJ32+AO32+AS32+AW32+BA32)</f>
        <v>320.49242424242425</v>
      </c>
      <c r="I32" s="187">
        <v>2005</v>
      </c>
      <c r="J32" s="178">
        <f>[1]Aantallen!$B$1-I32</f>
        <v>15</v>
      </c>
      <c r="K32" s="179">
        <f t="shared" si="1"/>
        <v>199.58333333333331</v>
      </c>
      <c r="L32" s="164">
        <v>120.90909090909092</v>
      </c>
      <c r="M32" s="180">
        <v>6</v>
      </c>
      <c r="N32" s="180">
        <v>3</v>
      </c>
      <c r="O32" s="180">
        <v>23</v>
      </c>
      <c r="P32" s="168">
        <f t="shared" si="2"/>
        <v>88.333333333333343</v>
      </c>
      <c r="Q32" s="180">
        <v>8</v>
      </c>
      <c r="R32" s="180">
        <v>6</v>
      </c>
      <c r="S32" s="180">
        <v>29</v>
      </c>
      <c r="T32" s="168">
        <f t="shared" si="3"/>
        <v>111.25</v>
      </c>
      <c r="U32" s="180">
        <v>1</v>
      </c>
      <c r="V32" s="180"/>
      <c r="W32" s="180"/>
      <c r="X32" s="168">
        <f t="shared" si="16"/>
        <v>0</v>
      </c>
      <c r="Y32" s="180">
        <v>1</v>
      </c>
      <c r="Z32" s="180"/>
      <c r="AA32" s="180"/>
      <c r="AB32" s="168">
        <f t="shared" si="5"/>
        <v>0</v>
      </c>
      <c r="AC32" s="180">
        <v>1</v>
      </c>
      <c r="AD32" s="180"/>
      <c r="AE32" s="180"/>
      <c r="AF32" s="168">
        <f t="shared" si="6"/>
        <v>0</v>
      </c>
      <c r="AG32" s="180">
        <v>1</v>
      </c>
      <c r="AH32" s="180"/>
      <c r="AI32" s="180"/>
      <c r="AJ32" s="168">
        <f t="shared" si="7"/>
        <v>0</v>
      </c>
      <c r="AK32" s="180">
        <v>1</v>
      </c>
      <c r="AL32" s="180">
        <v>1</v>
      </c>
      <c r="AM32" s="180"/>
      <c r="AN32" s="180"/>
      <c r="AO32" s="168">
        <f t="shared" si="8"/>
        <v>0</v>
      </c>
      <c r="AP32" s="180">
        <v>1</v>
      </c>
      <c r="AQ32" s="180"/>
      <c r="AR32" s="180"/>
      <c r="AS32" s="168">
        <f t="shared" si="9"/>
        <v>0</v>
      </c>
      <c r="AT32" s="180">
        <v>1</v>
      </c>
      <c r="AU32" s="180"/>
      <c r="AV32" s="180"/>
      <c r="AW32" s="181">
        <f t="shared" si="10"/>
        <v>0</v>
      </c>
      <c r="AX32" s="180">
        <v>1</v>
      </c>
      <c r="AY32" s="180"/>
      <c r="AZ32" s="180"/>
      <c r="BA32" s="168">
        <f t="shared" si="11"/>
        <v>0</v>
      </c>
      <c r="BB32" s="153">
        <f t="shared" si="17"/>
        <v>250</v>
      </c>
      <c r="BC32" s="182">
        <v>0</v>
      </c>
      <c r="BD32" s="153">
        <f t="shared" si="13"/>
        <v>250</v>
      </c>
      <c r="BE32" s="153" t="str">
        <f t="shared" si="14"/>
        <v>diploma uitschrijven: 250 punten</v>
      </c>
      <c r="BF32" s="149">
        <v>27</v>
      </c>
      <c r="BG32" s="183"/>
      <c r="BH32" s="183"/>
      <c r="BI32" s="183"/>
      <c r="BJ32" s="183"/>
      <c r="BN32" s="183"/>
    </row>
    <row r="33" spans="1:66" ht="18" customHeight="1" x14ac:dyDescent="0.25">
      <c r="A33" s="149">
        <v>28</v>
      </c>
      <c r="B33" s="149" t="str">
        <f t="shared" si="0"/>
        <v>v</v>
      </c>
      <c r="C33" s="149" t="s">
        <v>239</v>
      </c>
      <c r="D33" s="184"/>
      <c r="E33" s="174" t="s">
        <v>272</v>
      </c>
      <c r="F33" s="193"/>
      <c r="G33" s="175" t="s">
        <v>247</v>
      </c>
      <c r="H33" s="176">
        <f>SUM(L33+P33+T33+X33+AB33+AF33+AJ33+AO33+AS33+AW33+BA33)</f>
        <v>1785.6078643578664</v>
      </c>
      <c r="I33" s="177">
        <v>2005</v>
      </c>
      <c r="J33" s="178">
        <f>[1]Aantallen!$B$1-I33</f>
        <v>15</v>
      </c>
      <c r="K33" s="179">
        <f t="shared" si="1"/>
        <v>0</v>
      </c>
      <c r="L33" s="164">
        <v>1785.6078643578664</v>
      </c>
      <c r="M33" s="180">
        <v>1</v>
      </c>
      <c r="N33" s="180"/>
      <c r="O33" s="180"/>
      <c r="P33" s="168">
        <f t="shared" si="2"/>
        <v>0</v>
      </c>
      <c r="Q33" s="180">
        <v>1</v>
      </c>
      <c r="R33" s="180"/>
      <c r="S33" s="180"/>
      <c r="T33" s="168">
        <f t="shared" si="3"/>
        <v>0</v>
      </c>
      <c r="U33" s="180">
        <v>1</v>
      </c>
      <c r="V33" s="180"/>
      <c r="W33" s="180"/>
      <c r="X33" s="168">
        <f t="shared" si="16"/>
        <v>0</v>
      </c>
      <c r="Y33" s="180">
        <v>1</v>
      </c>
      <c r="Z33" s="180"/>
      <c r="AA33" s="180"/>
      <c r="AB33" s="168">
        <f t="shared" si="5"/>
        <v>0</v>
      </c>
      <c r="AC33" s="180">
        <v>1</v>
      </c>
      <c r="AD33" s="180"/>
      <c r="AE33" s="180"/>
      <c r="AF33" s="168">
        <f t="shared" si="6"/>
        <v>0</v>
      </c>
      <c r="AG33" s="180">
        <v>1</v>
      </c>
      <c r="AH33" s="180"/>
      <c r="AI33" s="180"/>
      <c r="AJ33" s="168">
        <f t="shared" si="7"/>
        <v>0</v>
      </c>
      <c r="AK33" s="180">
        <v>1</v>
      </c>
      <c r="AL33" s="180">
        <v>1</v>
      </c>
      <c r="AM33" s="180"/>
      <c r="AN33" s="180"/>
      <c r="AO33" s="168">
        <f t="shared" si="8"/>
        <v>0</v>
      </c>
      <c r="AP33" s="180">
        <v>1</v>
      </c>
      <c r="AQ33" s="180"/>
      <c r="AR33" s="180"/>
      <c r="AS33" s="168">
        <f t="shared" si="9"/>
        <v>0</v>
      </c>
      <c r="AT33" s="180">
        <v>1</v>
      </c>
      <c r="AU33" s="180"/>
      <c r="AV33" s="180"/>
      <c r="AW33" s="181">
        <f t="shared" si="10"/>
        <v>0</v>
      </c>
      <c r="AX33" s="180">
        <v>1</v>
      </c>
      <c r="AY33" s="180"/>
      <c r="AZ33" s="180"/>
      <c r="BA33" s="168">
        <f t="shared" si="11"/>
        <v>0</v>
      </c>
      <c r="BB33" s="153">
        <f t="shared" si="17"/>
        <v>1500</v>
      </c>
      <c r="BC33" s="182">
        <v>1500</v>
      </c>
      <c r="BD33" s="153">
        <f t="shared" si="13"/>
        <v>0</v>
      </c>
      <c r="BE33" s="153" t="str">
        <f t="shared" si="14"/>
        <v>geen actie</v>
      </c>
      <c r="BF33" s="149">
        <v>28</v>
      </c>
      <c r="BG33" s="183"/>
      <c r="BH33" s="183"/>
      <c r="BI33" s="183"/>
      <c r="BJ33" s="183"/>
      <c r="BN33" s="183"/>
    </row>
    <row r="34" spans="1:66" ht="18" customHeight="1" x14ac:dyDescent="0.25">
      <c r="A34" s="149">
        <v>29</v>
      </c>
      <c r="B34" s="149" t="str">
        <f t="shared" ref="B34:B65" si="19">IF(A34=BF34,"v","x")</f>
        <v>v</v>
      </c>
      <c r="C34" s="149" t="s">
        <v>239</v>
      </c>
      <c r="D34" s="153"/>
      <c r="E34" s="174" t="s">
        <v>273</v>
      </c>
      <c r="F34" s="185"/>
      <c r="G34" s="186" t="s">
        <v>257</v>
      </c>
      <c r="H34" s="176">
        <f>SUM(L34+P34+T34+X34+AB34+AF34+AJ34+AO34+AS34+AW34+BA34)</f>
        <v>108.92857142857143</v>
      </c>
      <c r="I34" s="187">
        <v>2006</v>
      </c>
      <c r="J34" s="178">
        <f>[1]Aantallen!$B$1-I34</f>
        <v>14</v>
      </c>
      <c r="K34" s="179">
        <f t="shared" ref="K34:K65" si="20">H34-L34</f>
        <v>41.428571428571431</v>
      </c>
      <c r="L34" s="164">
        <v>67.5</v>
      </c>
      <c r="M34" s="180">
        <v>1</v>
      </c>
      <c r="N34" s="180"/>
      <c r="O34" s="180"/>
      <c r="P34" s="168">
        <f t="shared" ref="P34:P65" si="21">SUM(N34*10+O34)/M34*10</f>
        <v>0</v>
      </c>
      <c r="Q34" s="180">
        <v>7</v>
      </c>
      <c r="R34" s="180">
        <v>1</v>
      </c>
      <c r="S34" s="180">
        <v>19</v>
      </c>
      <c r="T34" s="168">
        <f t="shared" ref="T34:T65" si="22">SUM(R34*10+S34)/Q34*10</f>
        <v>41.428571428571431</v>
      </c>
      <c r="U34" s="180">
        <v>1</v>
      </c>
      <c r="V34" s="180"/>
      <c r="W34" s="180"/>
      <c r="X34" s="168">
        <f t="shared" si="16"/>
        <v>0</v>
      </c>
      <c r="Y34" s="180">
        <v>1</v>
      </c>
      <c r="Z34" s="180"/>
      <c r="AA34" s="180"/>
      <c r="AB34" s="168">
        <f t="shared" ref="AB34:AB65" si="23">SUM(Z34*10+AA34)/Y34*10</f>
        <v>0</v>
      </c>
      <c r="AC34" s="180">
        <v>1</v>
      </c>
      <c r="AD34" s="180"/>
      <c r="AE34" s="180"/>
      <c r="AF34" s="168">
        <f t="shared" ref="AF34:AF65" si="24">SUM(AD34*10+AE34)/AC34*10</f>
        <v>0</v>
      </c>
      <c r="AG34" s="180">
        <v>1</v>
      </c>
      <c r="AH34" s="180"/>
      <c r="AI34" s="180"/>
      <c r="AJ34" s="168">
        <f t="shared" ref="AJ34:AJ65" si="25">SUM(AH34*10+AI34)/AG34*10</f>
        <v>0</v>
      </c>
      <c r="AK34" s="180">
        <v>1</v>
      </c>
      <c r="AL34" s="180">
        <v>1</v>
      </c>
      <c r="AM34" s="180"/>
      <c r="AN34" s="180"/>
      <c r="AO34" s="168">
        <f t="shared" ref="AO34:AO65" si="26">SUM(AM34*10+AN34/AL34)/AK34*10</f>
        <v>0</v>
      </c>
      <c r="AP34" s="180">
        <v>1</v>
      </c>
      <c r="AQ34" s="180"/>
      <c r="AR34" s="180"/>
      <c r="AS34" s="168">
        <f t="shared" ref="AS34:AS65" si="27">SUM(AQ34*10+AR34)/AP34*10</f>
        <v>0</v>
      </c>
      <c r="AT34" s="180">
        <v>1</v>
      </c>
      <c r="AU34" s="180"/>
      <c r="AV34" s="180"/>
      <c r="AW34" s="181">
        <f t="shared" ref="AW34:AW65" si="28">SUM(AU34*10+AV34)/AT34*10</f>
        <v>0</v>
      </c>
      <c r="AX34" s="180">
        <v>1</v>
      </c>
      <c r="AY34" s="180"/>
      <c r="AZ34" s="180"/>
      <c r="BA34" s="168">
        <f t="shared" ref="BA34:BA65" si="29">SUM(AY34*10+AZ34)/AX34*10</f>
        <v>0</v>
      </c>
      <c r="BB34" s="153">
        <f t="shared" si="17"/>
        <v>0</v>
      </c>
      <c r="BC34" s="182">
        <v>0</v>
      </c>
      <c r="BD34" s="153">
        <f t="shared" ref="BD34:BD65" si="30">BB34-BC34</f>
        <v>0</v>
      </c>
      <c r="BE34" s="153" t="str">
        <f t="shared" ref="BE34:BE65" si="31">IF(BD34=0,"geen actie",CONCATENATE("diploma uitschrijven: ",BB34," punten"))</f>
        <v>geen actie</v>
      </c>
      <c r="BF34" s="149">
        <v>29</v>
      </c>
      <c r="BG34" s="183"/>
      <c r="BH34" s="183"/>
      <c r="BI34" s="183"/>
      <c r="BJ34" s="183"/>
      <c r="BN34" s="183"/>
    </row>
    <row r="35" spans="1:66" ht="18.75" customHeight="1" x14ac:dyDescent="0.25">
      <c r="A35" s="149">
        <v>30</v>
      </c>
      <c r="B35" s="149" t="str">
        <f t="shared" si="19"/>
        <v>v</v>
      </c>
      <c r="C35" s="149" t="s">
        <v>239</v>
      </c>
      <c r="D35" s="153"/>
      <c r="E35" s="174" t="s">
        <v>274</v>
      </c>
      <c r="F35" s="194"/>
      <c r="G35" s="175" t="s">
        <v>275</v>
      </c>
      <c r="H35" s="176">
        <f>SUM(L35+P35+T35+X35+AB35+AF35+AJ35+AO35+AS35+AW35+BA35)</f>
        <v>1596.6673881673883</v>
      </c>
      <c r="I35" s="177">
        <v>2007</v>
      </c>
      <c r="J35" s="178">
        <f>[1]Aantallen!$B$1-I35</f>
        <v>13</v>
      </c>
      <c r="K35" s="179">
        <f t="shared" si="20"/>
        <v>307.73809523809541</v>
      </c>
      <c r="L35" s="164">
        <v>1288.9292929292928</v>
      </c>
      <c r="M35" s="180">
        <v>6</v>
      </c>
      <c r="N35" s="180">
        <v>3</v>
      </c>
      <c r="O35" s="180">
        <v>25</v>
      </c>
      <c r="P35" s="168">
        <f t="shared" si="21"/>
        <v>91.666666666666657</v>
      </c>
      <c r="Q35" s="180">
        <v>8</v>
      </c>
      <c r="R35" s="180">
        <v>6</v>
      </c>
      <c r="S35" s="180">
        <v>34</v>
      </c>
      <c r="T35" s="168">
        <f t="shared" si="22"/>
        <v>117.5</v>
      </c>
      <c r="U35" s="180">
        <v>1</v>
      </c>
      <c r="V35" s="180"/>
      <c r="W35" s="180"/>
      <c r="X35" s="168">
        <f t="shared" si="16"/>
        <v>0</v>
      </c>
      <c r="Y35" s="180">
        <v>1</v>
      </c>
      <c r="Z35" s="180"/>
      <c r="AA35" s="180"/>
      <c r="AB35" s="168">
        <f t="shared" si="23"/>
        <v>0</v>
      </c>
      <c r="AC35" s="180">
        <v>1</v>
      </c>
      <c r="AD35" s="180"/>
      <c r="AE35" s="180"/>
      <c r="AF35" s="168">
        <f t="shared" si="24"/>
        <v>0</v>
      </c>
      <c r="AG35" s="180">
        <v>1</v>
      </c>
      <c r="AH35" s="180"/>
      <c r="AI35" s="180"/>
      <c r="AJ35" s="168">
        <f t="shared" si="25"/>
        <v>0</v>
      </c>
      <c r="AK35" s="180">
        <v>7</v>
      </c>
      <c r="AL35" s="180">
        <v>1</v>
      </c>
      <c r="AM35" s="180">
        <v>4</v>
      </c>
      <c r="AN35" s="180">
        <v>29</v>
      </c>
      <c r="AO35" s="168">
        <f t="shared" si="26"/>
        <v>98.571428571428584</v>
      </c>
      <c r="AP35" s="180">
        <v>1</v>
      </c>
      <c r="AQ35" s="180"/>
      <c r="AR35" s="180"/>
      <c r="AS35" s="168">
        <f t="shared" si="27"/>
        <v>0</v>
      </c>
      <c r="AT35" s="180">
        <v>1</v>
      </c>
      <c r="AU35" s="180"/>
      <c r="AV35" s="180"/>
      <c r="AW35" s="181">
        <f t="shared" si="28"/>
        <v>0</v>
      </c>
      <c r="AX35" s="180">
        <v>1</v>
      </c>
      <c r="AY35" s="180"/>
      <c r="AZ35" s="180"/>
      <c r="BA35" s="168">
        <f t="shared" si="29"/>
        <v>0</v>
      </c>
      <c r="BB35" s="153">
        <f t="shared" si="17"/>
        <v>1500</v>
      </c>
      <c r="BC35" s="182">
        <v>1000</v>
      </c>
      <c r="BD35" s="153">
        <f t="shared" si="30"/>
        <v>500</v>
      </c>
      <c r="BE35" s="153" t="str">
        <f t="shared" si="31"/>
        <v>diploma uitschrijven: 1500 punten</v>
      </c>
      <c r="BF35" s="149">
        <v>30</v>
      </c>
      <c r="BG35" s="183"/>
      <c r="BH35" s="183"/>
      <c r="BI35" s="183"/>
      <c r="BJ35" s="183"/>
      <c r="BN35" s="183"/>
    </row>
    <row r="36" spans="1:66" ht="18" customHeight="1" x14ac:dyDescent="0.25">
      <c r="A36" s="149">
        <v>64</v>
      </c>
      <c r="B36" s="149" t="str">
        <f t="shared" si="19"/>
        <v>v</v>
      </c>
      <c r="C36" s="149"/>
      <c r="D36" s="193"/>
      <c r="E36" s="174" t="s">
        <v>648</v>
      </c>
      <c r="F36" s="191"/>
      <c r="G36" s="187" t="s">
        <v>350</v>
      </c>
      <c r="H36" s="176">
        <f>SUM(L36+P36+T36+X36+AB36+AF36+AJ36+AN36+AR36+AV36+AZ36)</f>
        <v>113.63636363636363</v>
      </c>
      <c r="I36" s="153">
        <v>2008</v>
      </c>
      <c r="J36" s="178">
        <f>[1]Aantallen!$B$1-I36</f>
        <v>12</v>
      </c>
      <c r="K36" s="179">
        <f t="shared" si="20"/>
        <v>0</v>
      </c>
      <c r="L36" s="164">
        <v>113.63636363636363</v>
      </c>
      <c r="M36" s="180">
        <v>1</v>
      </c>
      <c r="N36" s="180"/>
      <c r="O36" s="180"/>
      <c r="P36" s="168">
        <f t="shared" si="21"/>
        <v>0</v>
      </c>
      <c r="Q36" s="180">
        <v>1</v>
      </c>
      <c r="R36" s="180"/>
      <c r="S36" s="180"/>
      <c r="T36" s="168">
        <f t="shared" si="22"/>
        <v>0</v>
      </c>
      <c r="U36" s="180">
        <v>1</v>
      </c>
      <c r="V36" s="180"/>
      <c r="W36" s="180"/>
      <c r="X36" s="168">
        <f t="shared" si="16"/>
        <v>0</v>
      </c>
      <c r="Y36" s="180">
        <v>1</v>
      </c>
      <c r="Z36" s="180"/>
      <c r="AA36" s="180"/>
      <c r="AB36" s="168">
        <f t="shared" si="23"/>
        <v>0</v>
      </c>
      <c r="AC36" s="180">
        <v>1</v>
      </c>
      <c r="AD36" s="180"/>
      <c r="AE36" s="180"/>
      <c r="AF36" s="168">
        <f t="shared" si="24"/>
        <v>0</v>
      </c>
      <c r="AG36" s="180">
        <v>1</v>
      </c>
      <c r="AH36" s="180"/>
      <c r="AI36" s="180"/>
      <c r="AJ36" s="168">
        <f t="shared" si="25"/>
        <v>0</v>
      </c>
      <c r="AK36" s="180">
        <v>1</v>
      </c>
      <c r="AL36" s="180">
        <v>1</v>
      </c>
      <c r="AM36" s="180"/>
      <c r="AN36" s="180"/>
      <c r="AO36" s="168">
        <f t="shared" si="26"/>
        <v>0</v>
      </c>
      <c r="AP36" s="180">
        <v>1</v>
      </c>
      <c r="AQ36" s="180"/>
      <c r="AR36" s="180"/>
      <c r="AS36" s="168">
        <f t="shared" si="27"/>
        <v>0</v>
      </c>
      <c r="AT36" s="180">
        <v>1</v>
      </c>
      <c r="AU36" s="180"/>
      <c r="AV36" s="180"/>
      <c r="AW36" s="181">
        <f t="shared" si="28"/>
        <v>0</v>
      </c>
      <c r="AX36" s="180">
        <v>1</v>
      </c>
      <c r="AY36" s="180"/>
      <c r="AZ36" s="180"/>
      <c r="BA36" s="168">
        <f t="shared" si="29"/>
        <v>0</v>
      </c>
      <c r="BB36" s="153">
        <f t="shared" si="17"/>
        <v>0</v>
      </c>
      <c r="BC36" s="182">
        <v>0</v>
      </c>
      <c r="BD36" s="153">
        <f t="shared" si="30"/>
        <v>0</v>
      </c>
      <c r="BE36" s="153" t="str">
        <f t="shared" si="31"/>
        <v>geen actie</v>
      </c>
      <c r="BF36" s="149">
        <v>64</v>
      </c>
      <c r="BG36" s="183"/>
      <c r="BH36" s="183"/>
      <c r="BI36" s="183"/>
      <c r="BJ36" s="183"/>
      <c r="BN36" s="183"/>
    </row>
    <row r="37" spans="1:66" x14ac:dyDescent="0.25">
      <c r="A37" s="149">
        <v>31</v>
      </c>
      <c r="B37" s="149" t="str">
        <f t="shared" si="19"/>
        <v>v</v>
      </c>
      <c r="C37" s="149"/>
      <c r="D37" s="188"/>
      <c r="E37" s="174" t="s">
        <v>276</v>
      </c>
      <c r="F37" s="185"/>
      <c r="G37" s="186" t="s">
        <v>254</v>
      </c>
      <c r="H37" s="176">
        <f>SUM(L37+P37+T37+X37+AB37+AF37+AJ37+AO37+AS37+AW37+BA37)</f>
        <v>271.75</v>
      </c>
      <c r="I37" s="187">
        <v>2005</v>
      </c>
      <c r="J37" s="178">
        <f>[1]Aantallen!$B$1-I37</f>
        <v>15</v>
      </c>
      <c r="K37" s="179">
        <f t="shared" si="20"/>
        <v>0</v>
      </c>
      <c r="L37" s="164">
        <v>271.75</v>
      </c>
      <c r="M37" s="180">
        <v>1</v>
      </c>
      <c r="N37" s="180"/>
      <c r="O37" s="180"/>
      <c r="P37" s="168">
        <f t="shared" si="21"/>
        <v>0</v>
      </c>
      <c r="Q37" s="180">
        <v>1</v>
      </c>
      <c r="R37" s="180"/>
      <c r="S37" s="180"/>
      <c r="T37" s="168">
        <f t="shared" si="22"/>
        <v>0</v>
      </c>
      <c r="U37" s="180">
        <v>1</v>
      </c>
      <c r="V37" s="180"/>
      <c r="W37" s="180"/>
      <c r="X37" s="168">
        <f t="shared" si="16"/>
        <v>0</v>
      </c>
      <c r="Y37" s="180">
        <v>1</v>
      </c>
      <c r="Z37" s="180"/>
      <c r="AA37" s="180"/>
      <c r="AB37" s="168">
        <f t="shared" si="23"/>
        <v>0</v>
      </c>
      <c r="AC37" s="180">
        <v>1</v>
      </c>
      <c r="AD37" s="180"/>
      <c r="AE37" s="180"/>
      <c r="AF37" s="168">
        <f t="shared" si="24"/>
        <v>0</v>
      </c>
      <c r="AG37" s="180">
        <v>1</v>
      </c>
      <c r="AH37" s="180"/>
      <c r="AI37" s="180"/>
      <c r="AJ37" s="168">
        <f t="shared" si="25"/>
        <v>0</v>
      </c>
      <c r="AK37" s="180">
        <v>1</v>
      </c>
      <c r="AL37" s="180">
        <v>1</v>
      </c>
      <c r="AM37" s="180"/>
      <c r="AN37" s="180"/>
      <c r="AO37" s="168">
        <f t="shared" si="26"/>
        <v>0</v>
      </c>
      <c r="AP37" s="180">
        <v>1</v>
      </c>
      <c r="AQ37" s="180"/>
      <c r="AR37" s="180"/>
      <c r="AS37" s="168">
        <f t="shared" si="27"/>
        <v>0</v>
      </c>
      <c r="AT37" s="180">
        <v>1</v>
      </c>
      <c r="AU37" s="180"/>
      <c r="AV37" s="180"/>
      <c r="AW37" s="181">
        <f t="shared" si="28"/>
        <v>0</v>
      </c>
      <c r="AX37" s="180">
        <v>1</v>
      </c>
      <c r="AY37" s="180"/>
      <c r="AZ37" s="180"/>
      <c r="BA37" s="168">
        <f t="shared" si="29"/>
        <v>0</v>
      </c>
      <c r="BB37" s="153">
        <f t="shared" si="17"/>
        <v>250</v>
      </c>
      <c r="BC37" s="182">
        <v>250</v>
      </c>
      <c r="BD37" s="153">
        <f t="shared" si="30"/>
        <v>0</v>
      </c>
      <c r="BE37" s="153" t="str">
        <f t="shared" si="31"/>
        <v>geen actie</v>
      </c>
      <c r="BF37" s="149">
        <v>31</v>
      </c>
      <c r="BG37" s="183"/>
      <c r="BH37" s="183"/>
      <c r="BI37" s="183"/>
      <c r="BJ37" s="183"/>
      <c r="BN37" s="183"/>
    </row>
    <row r="38" spans="1:66" ht="17.45" customHeight="1" x14ac:dyDescent="0.25">
      <c r="A38" s="149">
        <v>32</v>
      </c>
      <c r="B38" s="149" t="str">
        <f t="shared" si="19"/>
        <v>v</v>
      </c>
      <c r="C38" s="149"/>
      <c r="D38" s="190"/>
      <c r="E38" s="155" t="s">
        <v>277</v>
      </c>
      <c r="F38" s="149"/>
      <c r="G38" s="175" t="s">
        <v>245</v>
      </c>
      <c r="H38" s="176">
        <f>SUM(L38+P38+T38+X38+AB38+AF38+AJ38+AO38+AS38+AW38+BA38)</f>
        <v>134</v>
      </c>
      <c r="I38" s="187">
        <v>2007</v>
      </c>
      <c r="J38" s="178">
        <f>[1]Aantallen!$B$1-I38</f>
        <v>13</v>
      </c>
      <c r="K38" s="179">
        <f t="shared" si="20"/>
        <v>0</v>
      </c>
      <c r="L38" s="195">
        <v>134</v>
      </c>
      <c r="M38" s="180">
        <v>1</v>
      </c>
      <c r="N38" s="180"/>
      <c r="O38" s="180"/>
      <c r="P38" s="168">
        <f t="shared" si="21"/>
        <v>0</v>
      </c>
      <c r="Q38" s="180">
        <v>1</v>
      </c>
      <c r="R38" s="180"/>
      <c r="S38" s="180"/>
      <c r="T38" s="168">
        <f t="shared" si="22"/>
        <v>0</v>
      </c>
      <c r="U38" s="180">
        <v>1</v>
      </c>
      <c r="V38" s="180"/>
      <c r="W38" s="180"/>
      <c r="X38" s="168">
        <f t="shared" si="16"/>
        <v>0</v>
      </c>
      <c r="Y38" s="180">
        <v>1</v>
      </c>
      <c r="Z38" s="180"/>
      <c r="AA38" s="180"/>
      <c r="AB38" s="168">
        <f t="shared" si="23"/>
        <v>0</v>
      </c>
      <c r="AC38" s="180">
        <v>1</v>
      </c>
      <c r="AD38" s="180"/>
      <c r="AE38" s="180"/>
      <c r="AF38" s="168">
        <f t="shared" si="24"/>
        <v>0</v>
      </c>
      <c r="AG38" s="180">
        <v>1</v>
      </c>
      <c r="AH38" s="180"/>
      <c r="AI38" s="180"/>
      <c r="AJ38" s="168">
        <f t="shared" si="25"/>
        <v>0</v>
      </c>
      <c r="AK38" s="180">
        <v>1</v>
      </c>
      <c r="AL38" s="180">
        <v>1</v>
      </c>
      <c r="AM38" s="180"/>
      <c r="AN38" s="180"/>
      <c r="AO38" s="168">
        <f t="shared" si="26"/>
        <v>0</v>
      </c>
      <c r="AP38" s="180">
        <v>1</v>
      </c>
      <c r="AQ38" s="180"/>
      <c r="AR38" s="180"/>
      <c r="AS38" s="168">
        <f t="shared" si="27"/>
        <v>0</v>
      </c>
      <c r="AT38" s="180">
        <v>1</v>
      </c>
      <c r="AU38" s="180"/>
      <c r="AV38" s="180"/>
      <c r="AW38" s="181">
        <f t="shared" si="28"/>
        <v>0</v>
      </c>
      <c r="AX38" s="180">
        <v>1</v>
      </c>
      <c r="AY38" s="180"/>
      <c r="AZ38" s="180"/>
      <c r="BA38" s="168">
        <f t="shared" si="29"/>
        <v>0</v>
      </c>
      <c r="BB38" s="153">
        <f t="shared" si="17"/>
        <v>0</v>
      </c>
      <c r="BC38" s="182">
        <v>0</v>
      </c>
      <c r="BD38" s="153">
        <f t="shared" si="30"/>
        <v>0</v>
      </c>
      <c r="BE38" s="153" t="str">
        <f t="shared" si="31"/>
        <v>geen actie</v>
      </c>
      <c r="BF38" s="149">
        <v>32</v>
      </c>
      <c r="BG38" s="183"/>
      <c r="BH38" s="183"/>
      <c r="BI38" s="183"/>
      <c r="BJ38" s="183"/>
      <c r="BN38" s="183"/>
    </row>
    <row r="39" spans="1:66" ht="18" customHeight="1" x14ac:dyDescent="0.25">
      <c r="A39" s="149">
        <v>33</v>
      </c>
      <c r="B39" s="149" t="str">
        <f t="shared" si="19"/>
        <v>v</v>
      </c>
      <c r="C39" s="149" t="s">
        <v>239</v>
      </c>
      <c r="D39" s="188"/>
      <c r="E39" s="174" t="s">
        <v>278</v>
      </c>
      <c r="F39" s="153"/>
      <c r="G39" s="175" t="s">
        <v>257</v>
      </c>
      <c r="H39" s="176">
        <f>SUM(L39+P39+T39+X39+AB39+AF39+AJ39+AO39+AS39+AW39+BA39)</f>
        <v>67.5</v>
      </c>
      <c r="I39" s="187">
        <v>2004</v>
      </c>
      <c r="J39" s="178">
        <f>[1]Aantallen!$B$1-I39</f>
        <v>16</v>
      </c>
      <c r="K39" s="179">
        <f t="shared" si="20"/>
        <v>0</v>
      </c>
      <c r="L39" s="164">
        <v>67.5</v>
      </c>
      <c r="M39" s="180">
        <v>1</v>
      </c>
      <c r="N39" s="180"/>
      <c r="O39" s="180"/>
      <c r="P39" s="168">
        <f t="shared" si="21"/>
        <v>0</v>
      </c>
      <c r="Q39" s="180">
        <v>1</v>
      </c>
      <c r="R39" s="180"/>
      <c r="S39" s="180"/>
      <c r="T39" s="168">
        <f t="shared" si="22"/>
        <v>0</v>
      </c>
      <c r="U39" s="180">
        <v>1</v>
      </c>
      <c r="V39" s="180"/>
      <c r="W39" s="180"/>
      <c r="X39" s="168">
        <f t="shared" si="16"/>
        <v>0</v>
      </c>
      <c r="Y39" s="180">
        <v>1</v>
      </c>
      <c r="Z39" s="180"/>
      <c r="AA39" s="180"/>
      <c r="AB39" s="168">
        <f t="shared" si="23"/>
        <v>0</v>
      </c>
      <c r="AC39" s="180">
        <v>1</v>
      </c>
      <c r="AD39" s="180"/>
      <c r="AE39" s="180"/>
      <c r="AF39" s="168">
        <f t="shared" si="24"/>
        <v>0</v>
      </c>
      <c r="AG39" s="180">
        <v>1</v>
      </c>
      <c r="AH39" s="180"/>
      <c r="AI39" s="180"/>
      <c r="AJ39" s="168">
        <f t="shared" si="25"/>
        <v>0</v>
      </c>
      <c r="AK39" s="180">
        <v>1</v>
      </c>
      <c r="AL39" s="180">
        <v>1</v>
      </c>
      <c r="AM39" s="180"/>
      <c r="AN39" s="180"/>
      <c r="AO39" s="168">
        <f t="shared" si="26"/>
        <v>0</v>
      </c>
      <c r="AP39" s="180">
        <v>1</v>
      </c>
      <c r="AQ39" s="180"/>
      <c r="AR39" s="180"/>
      <c r="AS39" s="168">
        <f t="shared" si="27"/>
        <v>0</v>
      </c>
      <c r="AT39" s="180">
        <v>1</v>
      </c>
      <c r="AU39" s="180"/>
      <c r="AV39" s="180"/>
      <c r="AW39" s="181">
        <f t="shared" si="28"/>
        <v>0</v>
      </c>
      <c r="AX39" s="180">
        <v>1</v>
      </c>
      <c r="AY39" s="180"/>
      <c r="AZ39" s="180"/>
      <c r="BA39" s="168">
        <f t="shared" si="29"/>
        <v>0</v>
      </c>
      <c r="BB39" s="153">
        <f t="shared" si="17"/>
        <v>0</v>
      </c>
      <c r="BC39" s="182">
        <v>0</v>
      </c>
      <c r="BD39" s="153">
        <f t="shared" si="30"/>
        <v>0</v>
      </c>
      <c r="BE39" s="153" t="str">
        <f t="shared" si="31"/>
        <v>geen actie</v>
      </c>
      <c r="BF39" s="149">
        <v>33</v>
      </c>
      <c r="BG39" s="183"/>
      <c r="BH39" s="183"/>
      <c r="BI39" s="183"/>
      <c r="BJ39" s="183"/>
      <c r="BN39" s="183"/>
    </row>
    <row r="40" spans="1:66" ht="18" customHeight="1" x14ac:dyDescent="0.25">
      <c r="A40" s="149">
        <v>65</v>
      </c>
      <c r="B40" s="149" t="str">
        <f t="shared" si="19"/>
        <v>v</v>
      </c>
      <c r="C40" s="149" t="s">
        <v>239</v>
      </c>
      <c r="D40" s="371"/>
      <c r="E40" s="174" t="s">
        <v>334</v>
      </c>
      <c r="F40" s="194" t="s">
        <v>335</v>
      </c>
      <c r="G40" s="177" t="s">
        <v>254</v>
      </c>
      <c r="H40" s="176">
        <f>SUM(L40+P40+T40+X40+AB40+AF40+AJ40+AN40+AR40+AV40+AZ40)</f>
        <v>1099.0873015873019</v>
      </c>
      <c r="I40" s="153">
        <v>2008</v>
      </c>
      <c r="J40" s="178">
        <f>[1]Aantallen!$B$1-I40</f>
        <v>12</v>
      </c>
      <c r="K40" s="179">
        <f t="shared" si="20"/>
        <v>25</v>
      </c>
      <c r="L40" s="164">
        <v>1074.0873015873019</v>
      </c>
      <c r="M40" s="180">
        <v>1</v>
      </c>
      <c r="N40" s="180"/>
      <c r="O40" s="180"/>
      <c r="P40" s="168">
        <f t="shared" si="21"/>
        <v>0</v>
      </c>
      <c r="Q40" s="180">
        <v>1</v>
      </c>
      <c r="R40" s="180"/>
      <c r="S40" s="180"/>
      <c r="T40" s="168">
        <f t="shared" si="22"/>
        <v>0</v>
      </c>
      <c r="U40" s="180">
        <v>1</v>
      </c>
      <c r="V40" s="180"/>
      <c r="W40" s="180"/>
      <c r="X40" s="168">
        <f t="shared" si="16"/>
        <v>0</v>
      </c>
      <c r="Y40" s="180">
        <v>1</v>
      </c>
      <c r="Z40" s="180"/>
      <c r="AA40" s="180"/>
      <c r="AB40" s="168">
        <f t="shared" si="23"/>
        <v>0</v>
      </c>
      <c r="AC40" s="180">
        <v>1</v>
      </c>
      <c r="AD40" s="180"/>
      <c r="AE40" s="180"/>
      <c r="AF40" s="168">
        <f t="shared" si="24"/>
        <v>0</v>
      </c>
      <c r="AG40" s="180">
        <v>1</v>
      </c>
      <c r="AH40" s="180"/>
      <c r="AI40" s="180"/>
      <c r="AJ40" s="168">
        <f t="shared" si="25"/>
        <v>0</v>
      </c>
      <c r="AK40" s="180">
        <v>7</v>
      </c>
      <c r="AL40" s="180">
        <v>1</v>
      </c>
      <c r="AM40" s="180">
        <v>3</v>
      </c>
      <c r="AN40" s="180">
        <v>25</v>
      </c>
      <c r="AO40" s="168">
        <f t="shared" si="26"/>
        <v>78.571428571428569</v>
      </c>
      <c r="AP40" s="180">
        <v>1</v>
      </c>
      <c r="AQ40" s="180"/>
      <c r="AR40" s="180"/>
      <c r="AS40" s="168">
        <f t="shared" si="27"/>
        <v>0</v>
      </c>
      <c r="AT40" s="180">
        <v>1</v>
      </c>
      <c r="AU40" s="180"/>
      <c r="AV40" s="180"/>
      <c r="AW40" s="181">
        <f t="shared" si="28"/>
        <v>0</v>
      </c>
      <c r="AX40" s="180">
        <v>1</v>
      </c>
      <c r="AY40" s="180"/>
      <c r="AZ40" s="180"/>
      <c r="BA40" s="168">
        <f t="shared" si="29"/>
        <v>0</v>
      </c>
      <c r="BB40" s="153">
        <f t="shared" si="17"/>
        <v>1000</v>
      </c>
      <c r="BC40" s="182">
        <v>1000</v>
      </c>
      <c r="BD40" s="153">
        <f t="shared" si="30"/>
        <v>0</v>
      </c>
      <c r="BE40" s="153" t="str">
        <f t="shared" si="31"/>
        <v>geen actie</v>
      </c>
      <c r="BF40" s="149">
        <v>65</v>
      </c>
      <c r="BG40" s="183"/>
      <c r="BH40" s="183"/>
      <c r="BI40" s="183"/>
      <c r="BJ40" s="183"/>
      <c r="BN40" s="183"/>
    </row>
    <row r="41" spans="1:66" ht="18" customHeight="1" x14ac:dyDescent="0.25">
      <c r="A41" s="149">
        <v>66</v>
      </c>
      <c r="B41" s="149" t="str">
        <f t="shared" si="19"/>
        <v>v</v>
      </c>
      <c r="C41" s="149"/>
      <c r="D41" s="149"/>
      <c r="E41" s="174" t="s">
        <v>336</v>
      </c>
      <c r="F41" s="191">
        <v>118246</v>
      </c>
      <c r="G41" s="187" t="s">
        <v>260</v>
      </c>
      <c r="H41" s="176">
        <f>SUM(L41+P41+T41+X41+AB41+AF41+AJ41+AN41+AR41+AV41+AZ41)</f>
        <v>275.55555555555554</v>
      </c>
      <c r="I41" s="218">
        <v>2008</v>
      </c>
      <c r="J41" s="178">
        <f>[1]Aantallen!$B$1-I41</f>
        <v>12</v>
      </c>
      <c r="K41" s="179">
        <f t="shared" si="20"/>
        <v>0</v>
      </c>
      <c r="L41" s="164">
        <v>275.55555555555554</v>
      </c>
      <c r="M41" s="180">
        <v>1</v>
      </c>
      <c r="N41" s="180"/>
      <c r="O41" s="180"/>
      <c r="P41" s="168">
        <f t="shared" si="21"/>
        <v>0</v>
      </c>
      <c r="Q41" s="180">
        <v>1</v>
      </c>
      <c r="R41" s="180"/>
      <c r="S41" s="180"/>
      <c r="T41" s="168">
        <f t="shared" si="22"/>
        <v>0</v>
      </c>
      <c r="U41" s="180">
        <v>1</v>
      </c>
      <c r="V41" s="180"/>
      <c r="W41" s="180"/>
      <c r="X41" s="168">
        <f t="shared" si="16"/>
        <v>0</v>
      </c>
      <c r="Y41" s="180">
        <v>1</v>
      </c>
      <c r="Z41" s="180"/>
      <c r="AA41" s="180"/>
      <c r="AB41" s="168">
        <f t="shared" si="23"/>
        <v>0</v>
      </c>
      <c r="AC41" s="180">
        <v>1</v>
      </c>
      <c r="AD41" s="180"/>
      <c r="AE41" s="180"/>
      <c r="AF41" s="168">
        <f t="shared" si="24"/>
        <v>0</v>
      </c>
      <c r="AG41" s="180">
        <v>1</v>
      </c>
      <c r="AH41" s="180"/>
      <c r="AI41" s="180"/>
      <c r="AJ41" s="168">
        <f t="shared" si="25"/>
        <v>0</v>
      </c>
      <c r="AK41" s="180">
        <v>1</v>
      </c>
      <c r="AL41" s="180">
        <v>1</v>
      </c>
      <c r="AM41" s="180"/>
      <c r="AN41" s="180"/>
      <c r="AO41" s="168">
        <f t="shared" si="26"/>
        <v>0</v>
      </c>
      <c r="AP41" s="180">
        <v>1</v>
      </c>
      <c r="AQ41" s="180"/>
      <c r="AR41" s="180"/>
      <c r="AS41" s="168">
        <f t="shared" si="27"/>
        <v>0</v>
      </c>
      <c r="AT41" s="180">
        <v>1</v>
      </c>
      <c r="AU41" s="180"/>
      <c r="AV41" s="180"/>
      <c r="AW41" s="181">
        <f t="shared" si="28"/>
        <v>0</v>
      </c>
      <c r="AX41" s="180">
        <v>1</v>
      </c>
      <c r="AY41" s="180"/>
      <c r="AZ41" s="180"/>
      <c r="BA41" s="168">
        <f t="shared" si="29"/>
        <v>0</v>
      </c>
      <c r="BB41" s="153">
        <f t="shared" si="17"/>
        <v>250</v>
      </c>
      <c r="BC41" s="182">
        <v>250</v>
      </c>
      <c r="BD41" s="153">
        <f t="shared" si="30"/>
        <v>0</v>
      </c>
      <c r="BE41" s="153" t="str">
        <f t="shared" si="31"/>
        <v>geen actie</v>
      </c>
      <c r="BF41" s="149">
        <v>66</v>
      </c>
      <c r="BG41" s="183"/>
      <c r="BH41" s="183"/>
      <c r="BI41" s="183"/>
      <c r="BJ41" s="183"/>
      <c r="BN41" s="183"/>
    </row>
    <row r="42" spans="1:66" ht="18" customHeight="1" x14ac:dyDescent="0.25">
      <c r="A42" s="149">
        <v>34</v>
      </c>
      <c r="B42" s="149" t="str">
        <f t="shared" si="19"/>
        <v>v</v>
      </c>
      <c r="C42" s="149" t="s">
        <v>239</v>
      </c>
      <c r="D42" s="184"/>
      <c r="E42" s="174" t="s">
        <v>279</v>
      </c>
      <c r="F42" s="153">
        <v>116585</v>
      </c>
      <c r="G42" s="175" t="s">
        <v>245</v>
      </c>
      <c r="H42" s="176">
        <f>SUM(L42+P42+T42+X42+AB42+AF42+AJ42+AO42+AS42+AW42+BA42)</f>
        <v>1058.5277777777781</v>
      </c>
      <c r="I42" s="196">
        <v>2005</v>
      </c>
      <c r="J42" s="178">
        <f>[1]Aantallen!$B$1-I42</f>
        <v>15</v>
      </c>
      <c r="K42" s="179">
        <f t="shared" si="20"/>
        <v>0</v>
      </c>
      <c r="L42" s="164">
        <v>1058.5277777777781</v>
      </c>
      <c r="M42" s="180">
        <v>1</v>
      </c>
      <c r="N42" s="180"/>
      <c r="O42" s="180"/>
      <c r="P42" s="168">
        <f t="shared" si="21"/>
        <v>0</v>
      </c>
      <c r="Q42" s="180">
        <v>1</v>
      </c>
      <c r="R42" s="180"/>
      <c r="S42" s="180"/>
      <c r="T42" s="168">
        <f t="shared" si="22"/>
        <v>0</v>
      </c>
      <c r="U42" s="180">
        <v>1</v>
      </c>
      <c r="V42" s="180"/>
      <c r="W42" s="180"/>
      <c r="X42" s="168">
        <f t="shared" si="16"/>
        <v>0</v>
      </c>
      <c r="Y42" s="180">
        <v>1</v>
      </c>
      <c r="Z42" s="180"/>
      <c r="AA42" s="180"/>
      <c r="AB42" s="168">
        <f t="shared" si="23"/>
        <v>0</v>
      </c>
      <c r="AC42" s="180">
        <v>1</v>
      </c>
      <c r="AD42" s="180"/>
      <c r="AE42" s="180"/>
      <c r="AF42" s="168">
        <f t="shared" si="24"/>
        <v>0</v>
      </c>
      <c r="AG42" s="180">
        <v>1</v>
      </c>
      <c r="AH42" s="180"/>
      <c r="AI42" s="180"/>
      <c r="AJ42" s="168">
        <f t="shared" si="25"/>
        <v>0</v>
      </c>
      <c r="AK42" s="180">
        <v>1</v>
      </c>
      <c r="AL42" s="180">
        <v>1</v>
      </c>
      <c r="AM42" s="180"/>
      <c r="AN42" s="180"/>
      <c r="AO42" s="168">
        <f t="shared" si="26"/>
        <v>0</v>
      </c>
      <c r="AP42" s="180">
        <v>1</v>
      </c>
      <c r="AQ42" s="180"/>
      <c r="AR42" s="180"/>
      <c r="AS42" s="168">
        <f t="shared" si="27"/>
        <v>0</v>
      </c>
      <c r="AT42" s="180">
        <v>1</v>
      </c>
      <c r="AU42" s="180"/>
      <c r="AV42" s="180"/>
      <c r="AW42" s="181">
        <f t="shared" si="28"/>
        <v>0</v>
      </c>
      <c r="AX42" s="180">
        <v>1</v>
      </c>
      <c r="AY42" s="180"/>
      <c r="AZ42" s="180"/>
      <c r="BA42" s="168">
        <f t="shared" si="29"/>
        <v>0</v>
      </c>
      <c r="BB42" s="153">
        <f t="shared" si="17"/>
        <v>1000</v>
      </c>
      <c r="BC42" s="182">
        <v>1000</v>
      </c>
      <c r="BD42" s="153">
        <f t="shared" si="30"/>
        <v>0</v>
      </c>
      <c r="BE42" s="153" t="str">
        <f t="shared" si="31"/>
        <v>geen actie</v>
      </c>
      <c r="BF42" s="149">
        <v>34</v>
      </c>
      <c r="BG42" s="183"/>
      <c r="BH42" s="183"/>
      <c r="BI42" s="183"/>
      <c r="BJ42" s="183"/>
      <c r="BN42" s="183"/>
    </row>
    <row r="43" spans="1:66" ht="18" customHeight="1" x14ac:dyDescent="0.25">
      <c r="A43" s="149">
        <v>35</v>
      </c>
      <c r="B43" s="149" t="str">
        <f t="shared" si="19"/>
        <v>v</v>
      </c>
      <c r="C43" s="149" t="s">
        <v>239</v>
      </c>
      <c r="D43" s="153"/>
      <c r="E43" s="155" t="s">
        <v>280</v>
      </c>
      <c r="F43" s="149"/>
      <c r="G43" s="175" t="s">
        <v>260</v>
      </c>
      <c r="H43" s="176">
        <f>SUM(L43+P43+T43+X43+AB43+AF43+AJ43+AO43+AS43+AW43+BA43)</f>
        <v>894</v>
      </c>
      <c r="I43" s="196">
        <v>2007</v>
      </c>
      <c r="J43" s="178">
        <f>[1]Aantallen!$B$1-I43</f>
        <v>13</v>
      </c>
      <c r="K43" s="179">
        <f t="shared" si="20"/>
        <v>170</v>
      </c>
      <c r="L43" s="164">
        <v>724</v>
      </c>
      <c r="M43" s="180">
        <v>1</v>
      </c>
      <c r="N43" s="180"/>
      <c r="O43" s="180"/>
      <c r="P43" s="168">
        <f t="shared" si="21"/>
        <v>0</v>
      </c>
      <c r="Q43" s="180">
        <v>8</v>
      </c>
      <c r="R43" s="180">
        <v>5</v>
      </c>
      <c r="S43" s="180">
        <v>34</v>
      </c>
      <c r="T43" s="168">
        <f t="shared" si="22"/>
        <v>105</v>
      </c>
      <c r="U43" s="180">
        <v>1</v>
      </c>
      <c r="V43" s="180"/>
      <c r="W43" s="180"/>
      <c r="X43" s="168">
        <f t="shared" si="16"/>
        <v>0</v>
      </c>
      <c r="Y43" s="180">
        <v>1</v>
      </c>
      <c r="Z43" s="180"/>
      <c r="AA43" s="180"/>
      <c r="AB43" s="168">
        <f t="shared" si="23"/>
        <v>0</v>
      </c>
      <c r="AC43" s="180">
        <v>1</v>
      </c>
      <c r="AD43" s="180"/>
      <c r="AE43" s="180"/>
      <c r="AF43" s="168">
        <f t="shared" si="24"/>
        <v>0</v>
      </c>
      <c r="AG43" s="180">
        <v>1</v>
      </c>
      <c r="AH43" s="180"/>
      <c r="AI43" s="180"/>
      <c r="AJ43" s="168">
        <f t="shared" si="25"/>
        <v>0</v>
      </c>
      <c r="AK43" s="180">
        <v>6</v>
      </c>
      <c r="AL43" s="180">
        <v>1</v>
      </c>
      <c r="AM43" s="180">
        <v>2</v>
      </c>
      <c r="AN43" s="180">
        <v>19</v>
      </c>
      <c r="AO43" s="168">
        <f t="shared" si="26"/>
        <v>65</v>
      </c>
      <c r="AP43" s="180">
        <v>1</v>
      </c>
      <c r="AQ43" s="180"/>
      <c r="AR43" s="180"/>
      <c r="AS43" s="168">
        <f t="shared" si="27"/>
        <v>0</v>
      </c>
      <c r="AT43" s="180">
        <v>1</v>
      </c>
      <c r="AU43" s="180"/>
      <c r="AV43" s="180"/>
      <c r="AW43" s="181">
        <f t="shared" si="28"/>
        <v>0</v>
      </c>
      <c r="AX43" s="180">
        <v>1</v>
      </c>
      <c r="AY43" s="180"/>
      <c r="AZ43" s="180"/>
      <c r="BA43" s="168">
        <f t="shared" si="29"/>
        <v>0</v>
      </c>
      <c r="BB43" s="153">
        <f t="shared" si="17"/>
        <v>750</v>
      </c>
      <c r="BC43" s="182">
        <v>500</v>
      </c>
      <c r="BD43" s="153">
        <f t="shared" si="30"/>
        <v>250</v>
      </c>
      <c r="BE43" s="153" t="str">
        <f t="shared" si="31"/>
        <v>diploma uitschrijven: 750 punten</v>
      </c>
      <c r="BF43" s="149">
        <v>35</v>
      </c>
      <c r="BG43" s="183"/>
      <c r="BH43" s="183"/>
      <c r="BI43" s="183"/>
      <c r="BJ43" s="183"/>
      <c r="BN43" s="183"/>
    </row>
    <row r="44" spans="1:66" ht="18" customHeight="1" x14ac:dyDescent="0.25">
      <c r="A44" s="149">
        <v>36</v>
      </c>
      <c r="B44" s="149" t="str">
        <f t="shared" si="19"/>
        <v>v</v>
      </c>
      <c r="C44" s="149" t="s">
        <v>239</v>
      </c>
      <c r="D44" s="153"/>
      <c r="E44" s="174" t="s">
        <v>281</v>
      </c>
      <c r="F44" s="149">
        <v>116437</v>
      </c>
      <c r="G44" s="175" t="s">
        <v>247</v>
      </c>
      <c r="H44" s="176">
        <f>SUM(L44+P44+T44+X44+AB44+AF44+AJ44+AO44+AS44+AW44+BA44)</f>
        <v>1598.6875901875896</v>
      </c>
      <c r="I44" s="196">
        <v>2005</v>
      </c>
      <c r="J44" s="178">
        <f>[1]Aantallen!$B$1-I44</f>
        <v>15</v>
      </c>
      <c r="K44" s="179">
        <f t="shared" si="20"/>
        <v>169</v>
      </c>
      <c r="L44" s="164">
        <v>1429.6875901875896</v>
      </c>
      <c r="M44" s="180">
        <v>7</v>
      </c>
      <c r="N44" s="180">
        <v>2</v>
      </c>
      <c r="O44" s="180">
        <v>22</v>
      </c>
      <c r="P44" s="168">
        <f t="shared" si="21"/>
        <v>60</v>
      </c>
      <c r="Q44" s="180">
        <v>10</v>
      </c>
      <c r="R44" s="180">
        <v>7</v>
      </c>
      <c r="S44" s="180">
        <v>39</v>
      </c>
      <c r="T44" s="168">
        <f t="shared" si="22"/>
        <v>109</v>
      </c>
      <c r="U44" s="180">
        <v>1</v>
      </c>
      <c r="V44" s="180"/>
      <c r="W44" s="180"/>
      <c r="X44" s="168">
        <f t="shared" si="16"/>
        <v>0</v>
      </c>
      <c r="Y44" s="180">
        <v>1</v>
      </c>
      <c r="Z44" s="180"/>
      <c r="AA44" s="180"/>
      <c r="AB44" s="168">
        <f t="shared" si="23"/>
        <v>0</v>
      </c>
      <c r="AC44" s="180">
        <v>1</v>
      </c>
      <c r="AD44" s="180"/>
      <c r="AE44" s="180"/>
      <c r="AF44" s="168">
        <f t="shared" si="24"/>
        <v>0</v>
      </c>
      <c r="AG44" s="180">
        <v>1</v>
      </c>
      <c r="AH44" s="180"/>
      <c r="AI44" s="180"/>
      <c r="AJ44" s="168">
        <f t="shared" si="25"/>
        <v>0</v>
      </c>
      <c r="AK44" s="180">
        <v>1</v>
      </c>
      <c r="AL44" s="180">
        <v>1</v>
      </c>
      <c r="AM44" s="180"/>
      <c r="AN44" s="180"/>
      <c r="AO44" s="168">
        <f t="shared" si="26"/>
        <v>0</v>
      </c>
      <c r="AP44" s="180">
        <v>1</v>
      </c>
      <c r="AQ44" s="180"/>
      <c r="AR44" s="180"/>
      <c r="AS44" s="168">
        <f t="shared" si="27"/>
        <v>0</v>
      </c>
      <c r="AT44" s="180">
        <v>1</v>
      </c>
      <c r="AU44" s="180"/>
      <c r="AV44" s="180"/>
      <c r="AW44" s="181">
        <f t="shared" si="28"/>
        <v>0</v>
      </c>
      <c r="AX44" s="180">
        <v>1</v>
      </c>
      <c r="AY44" s="180"/>
      <c r="AZ44" s="180"/>
      <c r="BA44" s="168">
        <f t="shared" si="29"/>
        <v>0</v>
      </c>
      <c r="BB44" s="153">
        <f t="shared" si="17"/>
        <v>1500</v>
      </c>
      <c r="BC44" s="182">
        <v>1000</v>
      </c>
      <c r="BD44" s="153">
        <f t="shared" si="30"/>
        <v>500</v>
      </c>
      <c r="BE44" s="153" t="str">
        <f t="shared" si="31"/>
        <v>diploma uitschrijven: 1500 punten</v>
      </c>
      <c r="BF44" s="149">
        <v>36</v>
      </c>
      <c r="BG44" s="183"/>
      <c r="BH44" s="183"/>
      <c r="BI44" s="183"/>
      <c r="BJ44" s="183"/>
      <c r="BN44" s="183"/>
    </row>
    <row r="45" spans="1:66" ht="18" customHeight="1" x14ac:dyDescent="0.25">
      <c r="A45" s="149">
        <v>67</v>
      </c>
      <c r="B45" s="149" t="str">
        <f t="shared" si="19"/>
        <v>v</v>
      </c>
      <c r="C45" s="149" t="s">
        <v>239</v>
      </c>
      <c r="D45" s="149"/>
      <c r="E45" s="174" t="s">
        <v>339</v>
      </c>
      <c r="F45" s="194"/>
      <c r="G45" s="149" t="s">
        <v>340</v>
      </c>
      <c r="H45" s="176">
        <f>SUM(L45+P45+T45+X45+AB45+AF45+AJ45+AN45+AR45+AV45+AZ45)</f>
        <v>43.333333333333329</v>
      </c>
      <c r="I45" s="198">
        <v>2008</v>
      </c>
      <c r="J45" s="178">
        <f>[1]Aantallen!$B$1-I45</f>
        <v>12</v>
      </c>
      <c r="K45" s="179">
        <f t="shared" si="20"/>
        <v>0</v>
      </c>
      <c r="L45" s="164">
        <v>43.333333333333329</v>
      </c>
      <c r="M45" s="180">
        <v>1</v>
      </c>
      <c r="N45" s="180"/>
      <c r="O45" s="180"/>
      <c r="P45" s="168">
        <f t="shared" si="21"/>
        <v>0</v>
      </c>
      <c r="Q45" s="180">
        <v>1</v>
      </c>
      <c r="R45" s="180"/>
      <c r="S45" s="180"/>
      <c r="T45" s="168">
        <f t="shared" si="22"/>
        <v>0</v>
      </c>
      <c r="U45" s="180">
        <v>1</v>
      </c>
      <c r="V45" s="180"/>
      <c r="W45" s="180"/>
      <c r="X45" s="168">
        <f t="shared" si="16"/>
        <v>0</v>
      </c>
      <c r="Y45" s="180">
        <v>1</v>
      </c>
      <c r="Z45" s="180"/>
      <c r="AA45" s="180"/>
      <c r="AB45" s="168">
        <f t="shared" si="23"/>
        <v>0</v>
      </c>
      <c r="AC45" s="180">
        <v>1</v>
      </c>
      <c r="AD45" s="180"/>
      <c r="AE45" s="180"/>
      <c r="AF45" s="168">
        <f t="shared" si="24"/>
        <v>0</v>
      </c>
      <c r="AG45" s="180">
        <v>1</v>
      </c>
      <c r="AH45" s="180"/>
      <c r="AI45" s="180"/>
      <c r="AJ45" s="168">
        <f t="shared" si="25"/>
        <v>0</v>
      </c>
      <c r="AK45" s="180">
        <v>1</v>
      </c>
      <c r="AL45" s="180">
        <v>1</v>
      </c>
      <c r="AM45" s="180"/>
      <c r="AN45" s="180"/>
      <c r="AO45" s="168">
        <f t="shared" si="26"/>
        <v>0</v>
      </c>
      <c r="AP45" s="180">
        <v>1</v>
      </c>
      <c r="AQ45" s="180"/>
      <c r="AR45" s="180"/>
      <c r="AS45" s="168">
        <f t="shared" si="27"/>
        <v>0</v>
      </c>
      <c r="AT45" s="180">
        <v>1</v>
      </c>
      <c r="AU45" s="180"/>
      <c r="AV45" s="180"/>
      <c r="AW45" s="181">
        <f t="shared" si="28"/>
        <v>0</v>
      </c>
      <c r="AX45" s="180">
        <v>1</v>
      </c>
      <c r="AY45" s="180"/>
      <c r="AZ45" s="180"/>
      <c r="BA45" s="168">
        <f t="shared" si="29"/>
        <v>0</v>
      </c>
      <c r="BB45" s="153">
        <f t="shared" si="17"/>
        <v>0</v>
      </c>
      <c r="BC45" s="182">
        <v>0</v>
      </c>
      <c r="BD45" s="153">
        <f t="shared" si="30"/>
        <v>0</v>
      </c>
      <c r="BE45" s="153" t="str">
        <f t="shared" si="31"/>
        <v>geen actie</v>
      </c>
      <c r="BF45" s="149">
        <v>67</v>
      </c>
      <c r="BG45" s="183"/>
      <c r="BH45" s="183"/>
      <c r="BI45" s="183"/>
      <c r="BJ45" s="183"/>
      <c r="BN45" s="183"/>
    </row>
    <row r="46" spans="1:66" ht="18" customHeight="1" x14ac:dyDescent="0.25">
      <c r="A46" s="149">
        <v>37</v>
      </c>
      <c r="B46" s="149" t="str">
        <f t="shared" si="19"/>
        <v>v</v>
      </c>
      <c r="C46" s="149"/>
      <c r="D46" s="188"/>
      <c r="E46" s="174" t="s">
        <v>282</v>
      </c>
      <c r="F46" s="194"/>
      <c r="G46" s="175" t="s">
        <v>247</v>
      </c>
      <c r="H46" s="176">
        <f>SUM(L46+P46+T46+X46+AB46+AF46+AJ46+AO46+AS46+AW46+BA46)</f>
        <v>684.51984126984155</v>
      </c>
      <c r="I46" s="196">
        <v>2007</v>
      </c>
      <c r="J46" s="178">
        <f>[1]Aantallen!$B$1-I46</f>
        <v>13</v>
      </c>
      <c r="K46" s="179">
        <f t="shared" si="20"/>
        <v>128.88888888888891</v>
      </c>
      <c r="L46" s="164">
        <v>555.63095238095264</v>
      </c>
      <c r="M46" s="180">
        <v>1</v>
      </c>
      <c r="N46" s="180"/>
      <c r="O46" s="180"/>
      <c r="P46" s="168">
        <f t="shared" si="21"/>
        <v>0</v>
      </c>
      <c r="Q46" s="180">
        <v>9</v>
      </c>
      <c r="R46" s="180">
        <v>8</v>
      </c>
      <c r="S46" s="180">
        <v>36</v>
      </c>
      <c r="T46" s="168">
        <f t="shared" si="22"/>
        <v>128.88888888888889</v>
      </c>
      <c r="U46" s="180">
        <v>1</v>
      </c>
      <c r="V46" s="180"/>
      <c r="W46" s="180"/>
      <c r="X46" s="168">
        <f t="shared" si="16"/>
        <v>0</v>
      </c>
      <c r="Y46" s="180">
        <v>1</v>
      </c>
      <c r="Z46" s="180"/>
      <c r="AA46" s="180"/>
      <c r="AB46" s="168">
        <f t="shared" si="23"/>
        <v>0</v>
      </c>
      <c r="AC46" s="180">
        <v>1</v>
      </c>
      <c r="AD46" s="180"/>
      <c r="AE46" s="180"/>
      <c r="AF46" s="168">
        <f t="shared" si="24"/>
        <v>0</v>
      </c>
      <c r="AG46" s="180">
        <v>1</v>
      </c>
      <c r="AH46" s="180"/>
      <c r="AI46" s="180"/>
      <c r="AJ46" s="168">
        <f t="shared" si="25"/>
        <v>0</v>
      </c>
      <c r="AK46" s="180">
        <v>1</v>
      </c>
      <c r="AL46" s="180">
        <v>1</v>
      </c>
      <c r="AM46" s="180"/>
      <c r="AN46" s="180"/>
      <c r="AO46" s="168">
        <f t="shared" si="26"/>
        <v>0</v>
      </c>
      <c r="AP46" s="180">
        <v>1</v>
      </c>
      <c r="AQ46" s="180"/>
      <c r="AR46" s="180"/>
      <c r="AS46" s="168">
        <f t="shared" si="27"/>
        <v>0</v>
      </c>
      <c r="AT46" s="180">
        <v>1</v>
      </c>
      <c r="AU46" s="180"/>
      <c r="AV46" s="180"/>
      <c r="AW46" s="181">
        <f t="shared" si="28"/>
        <v>0</v>
      </c>
      <c r="AX46" s="180">
        <v>1</v>
      </c>
      <c r="AY46" s="180"/>
      <c r="AZ46" s="180"/>
      <c r="BA46" s="168">
        <f t="shared" si="29"/>
        <v>0</v>
      </c>
      <c r="BB46" s="153" t="str">
        <f t="shared" si="17"/>
        <v>500</v>
      </c>
      <c r="BC46" s="182">
        <v>500</v>
      </c>
      <c r="BD46" s="153">
        <f t="shared" si="30"/>
        <v>0</v>
      </c>
      <c r="BE46" s="153" t="str">
        <f t="shared" si="31"/>
        <v>geen actie</v>
      </c>
      <c r="BF46" s="149">
        <v>37</v>
      </c>
      <c r="BG46" s="183"/>
      <c r="BH46" s="183"/>
      <c r="BI46" s="183"/>
      <c r="BJ46" s="183"/>
      <c r="BN46" s="183"/>
    </row>
    <row r="47" spans="1:66" ht="18" customHeight="1" x14ac:dyDescent="0.25">
      <c r="A47" s="149">
        <v>68</v>
      </c>
      <c r="B47" s="149" t="str">
        <f t="shared" si="19"/>
        <v>v</v>
      </c>
      <c r="C47" s="149" t="s">
        <v>239</v>
      </c>
      <c r="D47" s="153"/>
      <c r="E47" s="174" t="s">
        <v>341</v>
      </c>
      <c r="F47" s="191">
        <v>117374</v>
      </c>
      <c r="G47" s="187" t="s">
        <v>319</v>
      </c>
      <c r="H47" s="176">
        <f>SUM(L47+P47+T47+X47+AB47+AF47+AJ47+AN47+AR47+AV47+AZ47)</f>
        <v>445.59523809523807</v>
      </c>
      <c r="I47" s="198">
        <v>2008</v>
      </c>
      <c r="J47" s="178">
        <f>[1]Aantallen!$B$1-I47</f>
        <v>12</v>
      </c>
      <c r="K47" s="179">
        <f t="shared" si="20"/>
        <v>0</v>
      </c>
      <c r="L47" s="164">
        <v>445.59523809523807</v>
      </c>
      <c r="M47" s="180">
        <v>1</v>
      </c>
      <c r="N47" s="180"/>
      <c r="O47" s="180"/>
      <c r="P47" s="168">
        <f t="shared" si="21"/>
        <v>0</v>
      </c>
      <c r="Q47" s="180">
        <v>1</v>
      </c>
      <c r="R47" s="180"/>
      <c r="S47" s="180"/>
      <c r="T47" s="168">
        <f t="shared" si="22"/>
        <v>0</v>
      </c>
      <c r="U47" s="180">
        <v>1</v>
      </c>
      <c r="V47" s="180"/>
      <c r="W47" s="180"/>
      <c r="X47" s="168">
        <f t="shared" ref="X47:X78" si="32">SUM(V47*10+W47)/U47*10</f>
        <v>0</v>
      </c>
      <c r="Y47" s="180">
        <v>1</v>
      </c>
      <c r="Z47" s="180"/>
      <c r="AA47" s="180"/>
      <c r="AB47" s="168">
        <f t="shared" si="23"/>
        <v>0</v>
      </c>
      <c r="AC47" s="180">
        <v>1</v>
      </c>
      <c r="AD47" s="180"/>
      <c r="AE47" s="180"/>
      <c r="AF47" s="168">
        <f t="shared" si="24"/>
        <v>0</v>
      </c>
      <c r="AG47" s="180">
        <v>1</v>
      </c>
      <c r="AH47" s="180"/>
      <c r="AI47" s="180"/>
      <c r="AJ47" s="168">
        <f t="shared" si="25"/>
        <v>0</v>
      </c>
      <c r="AK47" s="180">
        <v>1</v>
      </c>
      <c r="AL47" s="180">
        <v>1</v>
      </c>
      <c r="AM47" s="180"/>
      <c r="AN47" s="180"/>
      <c r="AO47" s="168">
        <f t="shared" si="26"/>
        <v>0</v>
      </c>
      <c r="AP47" s="180">
        <v>1</v>
      </c>
      <c r="AQ47" s="180"/>
      <c r="AR47" s="180"/>
      <c r="AS47" s="168">
        <f t="shared" si="27"/>
        <v>0</v>
      </c>
      <c r="AT47" s="180">
        <v>1</v>
      </c>
      <c r="AU47" s="180"/>
      <c r="AV47" s="180"/>
      <c r="AW47" s="181">
        <f t="shared" si="28"/>
        <v>0</v>
      </c>
      <c r="AX47" s="180">
        <v>1</v>
      </c>
      <c r="AY47" s="180"/>
      <c r="AZ47" s="180"/>
      <c r="BA47" s="168">
        <f t="shared" si="29"/>
        <v>0</v>
      </c>
      <c r="BB47" s="153">
        <f t="shared" si="17"/>
        <v>250</v>
      </c>
      <c r="BC47" s="182">
        <v>250</v>
      </c>
      <c r="BD47" s="153">
        <f t="shared" si="30"/>
        <v>0</v>
      </c>
      <c r="BE47" s="153" t="str">
        <f t="shared" si="31"/>
        <v>geen actie</v>
      </c>
      <c r="BF47" s="149">
        <v>68</v>
      </c>
      <c r="BG47" s="183"/>
      <c r="BH47" s="183"/>
      <c r="BI47" s="183"/>
      <c r="BJ47" s="183"/>
      <c r="BN47" s="183"/>
    </row>
    <row r="48" spans="1:66" ht="18" customHeight="1" x14ac:dyDescent="0.25">
      <c r="A48" s="149">
        <v>69</v>
      </c>
      <c r="B48" s="149" t="str">
        <f t="shared" si="19"/>
        <v>v</v>
      </c>
      <c r="C48" s="149" t="s">
        <v>239</v>
      </c>
      <c r="D48" s="219"/>
      <c r="E48" s="174" t="s">
        <v>342</v>
      </c>
      <c r="F48" s="191"/>
      <c r="G48" s="187" t="s">
        <v>243</v>
      </c>
      <c r="H48" s="176">
        <f>SUM(L48+P48+T48+X48+AB48+AF48+AJ48+AN48+AR48+AV48+AZ48)</f>
        <v>121.90476190476191</v>
      </c>
      <c r="I48" s="198">
        <v>2008</v>
      </c>
      <c r="J48" s="178">
        <f>[1]Aantallen!$B$1-I48</f>
        <v>12</v>
      </c>
      <c r="K48" s="179">
        <f t="shared" si="20"/>
        <v>0</v>
      </c>
      <c r="L48" s="164">
        <v>121.90476190476191</v>
      </c>
      <c r="M48" s="180">
        <v>1</v>
      </c>
      <c r="N48" s="180"/>
      <c r="O48" s="180"/>
      <c r="P48" s="168">
        <f t="shared" si="21"/>
        <v>0</v>
      </c>
      <c r="Q48" s="180">
        <v>1</v>
      </c>
      <c r="R48" s="180"/>
      <c r="S48" s="180"/>
      <c r="T48" s="168">
        <f t="shared" si="22"/>
        <v>0</v>
      </c>
      <c r="U48" s="180">
        <v>1</v>
      </c>
      <c r="V48" s="180"/>
      <c r="W48" s="180"/>
      <c r="X48" s="168">
        <f t="shared" si="32"/>
        <v>0</v>
      </c>
      <c r="Y48" s="180">
        <v>1</v>
      </c>
      <c r="Z48" s="180"/>
      <c r="AA48" s="180"/>
      <c r="AB48" s="168">
        <f t="shared" si="23"/>
        <v>0</v>
      </c>
      <c r="AC48" s="180">
        <v>1</v>
      </c>
      <c r="AD48" s="180"/>
      <c r="AE48" s="180"/>
      <c r="AF48" s="168">
        <f t="shared" si="24"/>
        <v>0</v>
      </c>
      <c r="AG48" s="180">
        <v>1</v>
      </c>
      <c r="AH48" s="180"/>
      <c r="AI48" s="180"/>
      <c r="AJ48" s="168">
        <f t="shared" si="25"/>
        <v>0</v>
      </c>
      <c r="AK48" s="180">
        <v>1</v>
      </c>
      <c r="AL48" s="180">
        <v>1</v>
      </c>
      <c r="AM48" s="180"/>
      <c r="AN48" s="180"/>
      <c r="AO48" s="168">
        <f t="shared" si="26"/>
        <v>0</v>
      </c>
      <c r="AP48" s="180">
        <v>1</v>
      </c>
      <c r="AQ48" s="180"/>
      <c r="AR48" s="180"/>
      <c r="AS48" s="168">
        <f t="shared" si="27"/>
        <v>0</v>
      </c>
      <c r="AT48" s="180">
        <v>1</v>
      </c>
      <c r="AU48" s="180"/>
      <c r="AV48" s="180"/>
      <c r="AW48" s="181">
        <f t="shared" si="28"/>
        <v>0</v>
      </c>
      <c r="AX48" s="180">
        <v>1</v>
      </c>
      <c r="AY48" s="180"/>
      <c r="AZ48" s="180"/>
      <c r="BA48" s="168">
        <f t="shared" si="29"/>
        <v>0</v>
      </c>
      <c r="BB48" s="153">
        <f t="shared" si="17"/>
        <v>0</v>
      </c>
      <c r="BC48" s="182">
        <v>0</v>
      </c>
      <c r="BD48" s="153">
        <f t="shared" si="30"/>
        <v>0</v>
      </c>
      <c r="BE48" s="153" t="str">
        <f t="shared" si="31"/>
        <v>geen actie</v>
      </c>
      <c r="BF48" s="149">
        <v>69</v>
      </c>
      <c r="BG48" s="183"/>
      <c r="BH48" s="183"/>
      <c r="BI48" s="183"/>
      <c r="BJ48" s="183"/>
      <c r="BN48" s="183"/>
    </row>
    <row r="49" spans="1:66" ht="18" customHeight="1" x14ac:dyDescent="0.25">
      <c r="A49" s="149">
        <v>38</v>
      </c>
      <c r="B49" s="149" t="str">
        <f t="shared" si="19"/>
        <v>v</v>
      </c>
      <c r="C49" s="149" t="s">
        <v>239</v>
      </c>
      <c r="D49" s="153"/>
      <c r="E49" s="174" t="s">
        <v>283</v>
      </c>
      <c r="F49" s="185">
        <v>115488</v>
      </c>
      <c r="G49" s="186" t="s">
        <v>260</v>
      </c>
      <c r="H49" s="176">
        <f t="shared" ref="H49:H54" si="33">SUM(L49+P49+T49+X49+AB49+AF49+AJ49+AO49+AS49+AW49+BA49)</f>
        <v>2650.0082972582954</v>
      </c>
      <c r="I49" s="196">
        <v>2005</v>
      </c>
      <c r="J49" s="178">
        <f>[1]Aantallen!$B$1-I49</f>
        <v>15</v>
      </c>
      <c r="K49" s="179">
        <f t="shared" si="20"/>
        <v>232.14285714285734</v>
      </c>
      <c r="L49" s="164">
        <v>2417.8654401154381</v>
      </c>
      <c r="M49" s="180">
        <v>7</v>
      </c>
      <c r="N49" s="180">
        <v>4</v>
      </c>
      <c r="O49" s="180">
        <v>28</v>
      </c>
      <c r="P49" s="168">
        <f t="shared" si="21"/>
        <v>97.142857142857139</v>
      </c>
      <c r="Q49" s="180">
        <v>10</v>
      </c>
      <c r="R49" s="180">
        <v>4</v>
      </c>
      <c r="S49" s="180">
        <v>25</v>
      </c>
      <c r="T49" s="168">
        <f t="shared" si="22"/>
        <v>65</v>
      </c>
      <c r="U49" s="180">
        <v>1</v>
      </c>
      <c r="V49" s="180"/>
      <c r="W49" s="180"/>
      <c r="X49" s="168">
        <f t="shared" si="32"/>
        <v>0</v>
      </c>
      <c r="Y49" s="180">
        <v>1</v>
      </c>
      <c r="Z49" s="180"/>
      <c r="AA49" s="180"/>
      <c r="AB49" s="168">
        <f t="shared" si="23"/>
        <v>0</v>
      </c>
      <c r="AC49" s="180">
        <v>1</v>
      </c>
      <c r="AD49" s="180"/>
      <c r="AE49" s="180"/>
      <c r="AF49" s="168">
        <f t="shared" si="24"/>
        <v>0</v>
      </c>
      <c r="AG49" s="180">
        <v>1</v>
      </c>
      <c r="AH49" s="180"/>
      <c r="AI49" s="180"/>
      <c r="AJ49" s="168">
        <f t="shared" si="25"/>
        <v>0</v>
      </c>
      <c r="AK49" s="180">
        <v>5</v>
      </c>
      <c r="AL49" s="180">
        <v>1</v>
      </c>
      <c r="AM49" s="180">
        <v>2</v>
      </c>
      <c r="AN49" s="180">
        <v>15</v>
      </c>
      <c r="AO49" s="168">
        <f t="shared" si="26"/>
        <v>70</v>
      </c>
      <c r="AP49" s="180">
        <v>1</v>
      </c>
      <c r="AQ49" s="180"/>
      <c r="AR49" s="180"/>
      <c r="AS49" s="168">
        <f t="shared" si="27"/>
        <v>0</v>
      </c>
      <c r="AT49" s="180">
        <v>1</v>
      </c>
      <c r="AU49" s="180"/>
      <c r="AV49" s="180"/>
      <c r="AW49" s="181">
        <f t="shared" si="28"/>
        <v>0</v>
      </c>
      <c r="AX49" s="180">
        <v>1</v>
      </c>
      <c r="AY49" s="180"/>
      <c r="AZ49" s="180"/>
      <c r="BA49" s="168">
        <f t="shared" si="29"/>
        <v>0</v>
      </c>
      <c r="BB49" s="153">
        <f t="shared" si="17"/>
        <v>2500</v>
      </c>
      <c r="BC49" s="182">
        <v>2500</v>
      </c>
      <c r="BD49" s="153">
        <f t="shared" si="30"/>
        <v>0</v>
      </c>
      <c r="BE49" s="153" t="str">
        <f t="shared" si="31"/>
        <v>geen actie</v>
      </c>
      <c r="BF49" s="149">
        <v>38</v>
      </c>
      <c r="BG49" s="183"/>
      <c r="BH49" s="183"/>
      <c r="BI49" s="183"/>
      <c r="BJ49" s="183"/>
      <c r="BN49" s="183"/>
    </row>
    <row r="50" spans="1:66" ht="18" customHeight="1" x14ac:dyDescent="0.25">
      <c r="A50" s="149">
        <v>39</v>
      </c>
      <c r="B50" s="149" t="str">
        <f t="shared" si="19"/>
        <v>v</v>
      </c>
      <c r="C50" s="149"/>
      <c r="D50" s="188"/>
      <c r="E50" s="155" t="s">
        <v>284</v>
      </c>
      <c r="F50" s="185">
        <v>117460</v>
      </c>
      <c r="G50" s="186" t="s">
        <v>260</v>
      </c>
      <c r="H50" s="176">
        <f t="shared" si="33"/>
        <v>212.91666666666666</v>
      </c>
      <c r="I50" s="196">
        <v>2004</v>
      </c>
      <c r="J50" s="178">
        <f>[1]Aantallen!$B$1-I50</f>
        <v>16</v>
      </c>
      <c r="K50" s="179">
        <f t="shared" si="20"/>
        <v>0</v>
      </c>
      <c r="L50" s="164">
        <v>212.91666666666666</v>
      </c>
      <c r="M50" s="180">
        <v>1</v>
      </c>
      <c r="N50" s="180"/>
      <c r="O50" s="180"/>
      <c r="P50" s="168">
        <f t="shared" si="21"/>
        <v>0</v>
      </c>
      <c r="Q50" s="180">
        <v>1</v>
      </c>
      <c r="R50" s="180"/>
      <c r="S50" s="180"/>
      <c r="T50" s="168">
        <f t="shared" si="22"/>
        <v>0</v>
      </c>
      <c r="U50" s="180">
        <v>1</v>
      </c>
      <c r="V50" s="180"/>
      <c r="W50" s="180"/>
      <c r="X50" s="168">
        <f t="shared" si="32"/>
        <v>0</v>
      </c>
      <c r="Y50" s="180">
        <v>1</v>
      </c>
      <c r="Z50" s="180"/>
      <c r="AA50" s="180"/>
      <c r="AB50" s="168">
        <f t="shared" si="23"/>
        <v>0</v>
      </c>
      <c r="AC50" s="180">
        <v>1</v>
      </c>
      <c r="AD50" s="180"/>
      <c r="AE50" s="180"/>
      <c r="AF50" s="168">
        <f t="shared" si="24"/>
        <v>0</v>
      </c>
      <c r="AG50" s="180">
        <v>1</v>
      </c>
      <c r="AH50" s="180"/>
      <c r="AI50" s="180"/>
      <c r="AJ50" s="168">
        <f t="shared" si="25"/>
        <v>0</v>
      </c>
      <c r="AK50" s="180">
        <v>1</v>
      </c>
      <c r="AL50" s="180">
        <v>1</v>
      </c>
      <c r="AM50" s="180"/>
      <c r="AN50" s="180"/>
      <c r="AO50" s="168">
        <f t="shared" si="26"/>
        <v>0</v>
      </c>
      <c r="AP50" s="180">
        <v>1</v>
      </c>
      <c r="AQ50" s="180"/>
      <c r="AR50" s="180"/>
      <c r="AS50" s="168">
        <f t="shared" si="27"/>
        <v>0</v>
      </c>
      <c r="AT50" s="180">
        <v>1</v>
      </c>
      <c r="AU50" s="180"/>
      <c r="AV50" s="180"/>
      <c r="AW50" s="181">
        <f t="shared" si="28"/>
        <v>0</v>
      </c>
      <c r="AX50" s="180">
        <v>1</v>
      </c>
      <c r="AY50" s="180"/>
      <c r="AZ50" s="180"/>
      <c r="BA50" s="168">
        <f t="shared" si="29"/>
        <v>0</v>
      </c>
      <c r="BB50" s="153">
        <f t="shared" ref="BB50:BB81" si="34">IF(H50&lt;250,0,IF(H50&lt;500,250,IF(H50&lt;750,"500",IF(H50&lt;1000,750,IF(H50&lt;1500,1000,IF(H50&lt;2000,1500,IF(H50&lt;2500,2000,IF(H50&lt;3000,2500,3000))))))))</f>
        <v>0</v>
      </c>
      <c r="BC50" s="182">
        <v>0</v>
      </c>
      <c r="BD50" s="153">
        <f t="shared" si="30"/>
        <v>0</v>
      </c>
      <c r="BE50" s="153" t="str">
        <f t="shared" si="31"/>
        <v>geen actie</v>
      </c>
      <c r="BF50" s="149">
        <v>39</v>
      </c>
      <c r="BG50" s="183"/>
      <c r="BH50" s="183"/>
      <c r="BI50" s="183"/>
      <c r="BJ50" s="183"/>
      <c r="BN50" s="183"/>
    </row>
    <row r="51" spans="1:66" ht="20.25" customHeight="1" x14ac:dyDescent="0.25">
      <c r="A51" s="149">
        <v>40</v>
      </c>
      <c r="B51" s="149" t="str">
        <f t="shared" si="19"/>
        <v>v</v>
      </c>
      <c r="C51" s="149" t="s">
        <v>239</v>
      </c>
      <c r="D51" s="153"/>
      <c r="E51" s="174" t="s">
        <v>285</v>
      </c>
      <c r="F51" s="185">
        <v>117558</v>
      </c>
      <c r="G51" s="186" t="s">
        <v>249</v>
      </c>
      <c r="H51" s="176">
        <f t="shared" si="33"/>
        <v>2190.1341991341969</v>
      </c>
      <c r="I51" s="196">
        <v>2006</v>
      </c>
      <c r="J51" s="178">
        <f>[1]Aantallen!$B$1-I51</f>
        <v>14</v>
      </c>
      <c r="K51" s="179">
        <f t="shared" si="20"/>
        <v>343.66666666666697</v>
      </c>
      <c r="L51" s="164">
        <v>1846.46753246753</v>
      </c>
      <c r="M51" s="180">
        <v>6</v>
      </c>
      <c r="N51" s="180">
        <v>5</v>
      </c>
      <c r="O51" s="180">
        <v>29</v>
      </c>
      <c r="P51" s="168">
        <f t="shared" si="21"/>
        <v>131.66666666666666</v>
      </c>
      <c r="Q51" s="180">
        <v>10</v>
      </c>
      <c r="R51" s="180">
        <v>3</v>
      </c>
      <c r="S51" s="180">
        <v>32</v>
      </c>
      <c r="T51" s="168">
        <f t="shared" si="22"/>
        <v>62</v>
      </c>
      <c r="U51" s="180">
        <v>1</v>
      </c>
      <c r="V51" s="180"/>
      <c r="W51" s="180"/>
      <c r="X51" s="168">
        <f t="shared" si="32"/>
        <v>0</v>
      </c>
      <c r="Y51" s="180">
        <v>1</v>
      </c>
      <c r="Z51" s="180"/>
      <c r="AA51" s="180"/>
      <c r="AB51" s="168">
        <f t="shared" si="23"/>
        <v>0</v>
      </c>
      <c r="AC51" s="180">
        <v>1</v>
      </c>
      <c r="AD51" s="180"/>
      <c r="AE51" s="180"/>
      <c r="AF51" s="168">
        <f t="shared" si="24"/>
        <v>0</v>
      </c>
      <c r="AG51" s="180">
        <v>1</v>
      </c>
      <c r="AH51" s="180"/>
      <c r="AI51" s="180"/>
      <c r="AJ51" s="168">
        <f t="shared" si="25"/>
        <v>0</v>
      </c>
      <c r="AK51" s="180">
        <v>5</v>
      </c>
      <c r="AL51" s="180">
        <v>1</v>
      </c>
      <c r="AM51" s="180">
        <v>5</v>
      </c>
      <c r="AN51" s="180">
        <v>25</v>
      </c>
      <c r="AO51" s="168">
        <f t="shared" si="26"/>
        <v>150</v>
      </c>
      <c r="AP51" s="180">
        <v>1</v>
      </c>
      <c r="AQ51" s="180"/>
      <c r="AR51" s="180"/>
      <c r="AS51" s="168">
        <f t="shared" si="27"/>
        <v>0</v>
      </c>
      <c r="AT51" s="180">
        <v>1</v>
      </c>
      <c r="AU51" s="180"/>
      <c r="AV51" s="180"/>
      <c r="AW51" s="181">
        <f t="shared" si="28"/>
        <v>0</v>
      </c>
      <c r="AX51" s="180">
        <v>1</v>
      </c>
      <c r="AY51" s="180"/>
      <c r="AZ51" s="180"/>
      <c r="BA51" s="168">
        <f t="shared" si="29"/>
        <v>0</v>
      </c>
      <c r="BB51" s="153">
        <f t="shared" si="34"/>
        <v>2000</v>
      </c>
      <c r="BC51" s="182">
        <v>1500</v>
      </c>
      <c r="BD51" s="153">
        <f t="shared" si="30"/>
        <v>500</v>
      </c>
      <c r="BE51" s="153" t="str">
        <f t="shared" si="31"/>
        <v>diploma uitschrijven: 2000 punten</v>
      </c>
      <c r="BF51" s="149">
        <v>40</v>
      </c>
      <c r="BG51" s="183"/>
      <c r="BH51" s="183"/>
      <c r="BI51" s="183"/>
      <c r="BJ51" s="183"/>
      <c r="BN51" s="183"/>
    </row>
    <row r="52" spans="1:66" ht="18" customHeight="1" x14ac:dyDescent="0.25">
      <c r="A52" s="149">
        <v>76</v>
      </c>
      <c r="B52" s="149" t="str">
        <f t="shared" si="19"/>
        <v>v</v>
      </c>
      <c r="C52" s="149"/>
      <c r="D52" s="502"/>
      <c r="E52" s="174" t="s">
        <v>665</v>
      </c>
      <c r="F52" s="153">
        <v>118759</v>
      </c>
      <c r="G52" s="175" t="s">
        <v>666</v>
      </c>
      <c r="H52" s="176">
        <f t="shared" si="33"/>
        <v>35.714285714285715</v>
      </c>
      <c r="I52" s="177">
        <v>2008</v>
      </c>
      <c r="J52" s="178">
        <f>[1]Aantallen!$B$1-I52</f>
        <v>12</v>
      </c>
      <c r="K52" s="179">
        <f t="shared" si="20"/>
        <v>35.714285714285715</v>
      </c>
      <c r="L52" s="164"/>
      <c r="M52" s="180">
        <v>1</v>
      </c>
      <c r="N52" s="180"/>
      <c r="O52" s="180"/>
      <c r="P52" s="168">
        <f t="shared" si="21"/>
        <v>0</v>
      </c>
      <c r="Q52" s="180">
        <v>1</v>
      </c>
      <c r="R52" s="180"/>
      <c r="S52" s="180"/>
      <c r="T52" s="168">
        <f t="shared" si="22"/>
        <v>0</v>
      </c>
      <c r="U52" s="180">
        <v>1</v>
      </c>
      <c r="V52" s="180"/>
      <c r="W52" s="180"/>
      <c r="X52" s="168">
        <f t="shared" si="32"/>
        <v>0</v>
      </c>
      <c r="Y52" s="180">
        <v>1</v>
      </c>
      <c r="Z52" s="180"/>
      <c r="AA52" s="180"/>
      <c r="AB52" s="168">
        <f t="shared" si="23"/>
        <v>0</v>
      </c>
      <c r="AC52" s="180">
        <v>1</v>
      </c>
      <c r="AD52" s="180"/>
      <c r="AE52" s="180"/>
      <c r="AF52" s="168">
        <f t="shared" si="24"/>
        <v>0</v>
      </c>
      <c r="AG52" s="180">
        <v>1</v>
      </c>
      <c r="AH52" s="180"/>
      <c r="AI52" s="180"/>
      <c r="AJ52" s="168">
        <f t="shared" si="25"/>
        <v>0</v>
      </c>
      <c r="AK52" s="180">
        <v>7</v>
      </c>
      <c r="AL52" s="180">
        <v>1</v>
      </c>
      <c r="AM52" s="180">
        <v>1</v>
      </c>
      <c r="AN52" s="180">
        <v>15</v>
      </c>
      <c r="AO52" s="168">
        <f t="shared" si="26"/>
        <v>35.714285714285715</v>
      </c>
      <c r="AP52" s="180">
        <v>1</v>
      </c>
      <c r="AQ52" s="180"/>
      <c r="AR52" s="180"/>
      <c r="AS52" s="168">
        <f t="shared" si="27"/>
        <v>0</v>
      </c>
      <c r="AT52" s="180">
        <v>1</v>
      </c>
      <c r="AU52" s="180"/>
      <c r="AV52" s="180"/>
      <c r="AW52" s="181">
        <f t="shared" si="28"/>
        <v>0</v>
      </c>
      <c r="AX52" s="180">
        <v>1</v>
      </c>
      <c r="AY52" s="180"/>
      <c r="AZ52" s="180"/>
      <c r="BA52" s="168">
        <f t="shared" si="29"/>
        <v>0</v>
      </c>
      <c r="BB52" s="153">
        <f t="shared" si="34"/>
        <v>0</v>
      </c>
      <c r="BC52" s="182">
        <v>0</v>
      </c>
      <c r="BD52" s="153">
        <f t="shared" si="30"/>
        <v>0</v>
      </c>
      <c r="BE52" s="153" t="str">
        <f t="shared" si="31"/>
        <v>geen actie</v>
      </c>
      <c r="BF52" s="149">
        <v>76</v>
      </c>
      <c r="BG52" s="183"/>
      <c r="BH52" s="183"/>
      <c r="BI52" s="183"/>
      <c r="BJ52" s="183"/>
      <c r="BN52" s="183"/>
    </row>
    <row r="53" spans="1:66" ht="18" customHeight="1" x14ac:dyDescent="0.25">
      <c r="A53" s="149">
        <v>41</v>
      </c>
      <c r="B53" s="149" t="str">
        <f t="shared" si="19"/>
        <v>v</v>
      </c>
      <c r="C53" s="149" t="s">
        <v>239</v>
      </c>
      <c r="D53" s="153"/>
      <c r="E53" s="174" t="s">
        <v>286</v>
      </c>
      <c r="F53" s="185"/>
      <c r="G53" s="186" t="s">
        <v>247</v>
      </c>
      <c r="H53" s="176">
        <f t="shared" si="33"/>
        <v>2938.332144979207</v>
      </c>
      <c r="I53" s="196">
        <v>2004</v>
      </c>
      <c r="J53" s="178">
        <f>[1]Aantallen!$B$1-I53</f>
        <v>16</v>
      </c>
      <c r="K53" s="179">
        <f t="shared" si="20"/>
        <v>187.02380952380918</v>
      </c>
      <c r="L53" s="164">
        <v>2751.3083354553978</v>
      </c>
      <c r="M53" s="180">
        <v>7</v>
      </c>
      <c r="N53" s="180">
        <v>5</v>
      </c>
      <c r="O53" s="180">
        <v>29</v>
      </c>
      <c r="P53" s="168">
        <f t="shared" si="21"/>
        <v>112.85714285714286</v>
      </c>
      <c r="Q53" s="180">
        <v>12</v>
      </c>
      <c r="R53" s="180">
        <v>5</v>
      </c>
      <c r="S53" s="180">
        <v>39</v>
      </c>
      <c r="T53" s="168">
        <f t="shared" si="22"/>
        <v>74.166666666666671</v>
      </c>
      <c r="U53" s="180">
        <v>1</v>
      </c>
      <c r="V53" s="180"/>
      <c r="W53" s="180"/>
      <c r="X53" s="168">
        <f t="shared" si="32"/>
        <v>0</v>
      </c>
      <c r="Y53" s="180">
        <v>1</v>
      </c>
      <c r="Z53" s="180"/>
      <c r="AA53" s="180"/>
      <c r="AB53" s="168">
        <f t="shared" si="23"/>
        <v>0</v>
      </c>
      <c r="AC53" s="180">
        <v>1</v>
      </c>
      <c r="AD53" s="180"/>
      <c r="AE53" s="180"/>
      <c r="AF53" s="168">
        <f t="shared" si="24"/>
        <v>0</v>
      </c>
      <c r="AG53" s="180">
        <v>1</v>
      </c>
      <c r="AH53" s="180"/>
      <c r="AI53" s="180"/>
      <c r="AJ53" s="168">
        <f t="shared" si="25"/>
        <v>0</v>
      </c>
      <c r="AK53" s="180">
        <v>1</v>
      </c>
      <c r="AL53" s="180">
        <v>1</v>
      </c>
      <c r="AM53" s="180"/>
      <c r="AN53" s="180"/>
      <c r="AO53" s="168">
        <f t="shared" si="26"/>
        <v>0</v>
      </c>
      <c r="AP53" s="180">
        <v>1</v>
      </c>
      <c r="AQ53" s="180"/>
      <c r="AR53" s="180"/>
      <c r="AS53" s="168">
        <f t="shared" si="27"/>
        <v>0</v>
      </c>
      <c r="AT53" s="180">
        <v>1</v>
      </c>
      <c r="AU53" s="180"/>
      <c r="AV53" s="180"/>
      <c r="AW53" s="181">
        <f t="shared" si="28"/>
        <v>0</v>
      </c>
      <c r="AX53" s="180">
        <v>1</v>
      </c>
      <c r="AY53" s="180"/>
      <c r="AZ53" s="180"/>
      <c r="BA53" s="168">
        <f t="shared" si="29"/>
        <v>0</v>
      </c>
      <c r="BB53" s="153">
        <f t="shared" si="34"/>
        <v>2500</v>
      </c>
      <c r="BC53" s="182">
        <v>2500</v>
      </c>
      <c r="BD53" s="153">
        <f t="shared" si="30"/>
        <v>0</v>
      </c>
      <c r="BE53" s="153" t="str">
        <f t="shared" si="31"/>
        <v>geen actie</v>
      </c>
      <c r="BF53" s="149">
        <v>41</v>
      </c>
      <c r="BH53" s="183"/>
      <c r="BI53" s="183"/>
      <c r="BJ53" s="183"/>
      <c r="BN53" s="183"/>
    </row>
    <row r="54" spans="1:66" ht="18" customHeight="1" x14ac:dyDescent="0.25">
      <c r="A54" s="149">
        <v>42</v>
      </c>
      <c r="B54" s="149" t="str">
        <f t="shared" si="19"/>
        <v>v</v>
      </c>
      <c r="C54" s="149" t="s">
        <v>239</v>
      </c>
      <c r="D54" s="153"/>
      <c r="E54" s="174" t="s">
        <v>287</v>
      </c>
      <c r="F54" s="191"/>
      <c r="G54" s="186" t="s">
        <v>247</v>
      </c>
      <c r="H54" s="176">
        <f t="shared" si="33"/>
        <v>1572.6984126984128</v>
      </c>
      <c r="I54" s="187">
        <v>2007</v>
      </c>
      <c r="J54" s="178">
        <f>[1]Aantallen!$B$1-I54</f>
        <v>13</v>
      </c>
      <c r="K54" s="179">
        <f t="shared" si="20"/>
        <v>17.14285714285711</v>
      </c>
      <c r="L54" s="164">
        <v>1555.5555555555557</v>
      </c>
      <c r="M54" s="180">
        <v>7</v>
      </c>
      <c r="N54" s="180">
        <v>0</v>
      </c>
      <c r="O54" s="180">
        <v>12</v>
      </c>
      <c r="P54" s="168">
        <f t="shared" si="21"/>
        <v>17.142857142857142</v>
      </c>
      <c r="Q54" s="180">
        <v>1</v>
      </c>
      <c r="R54" s="180"/>
      <c r="S54" s="180"/>
      <c r="T54" s="168">
        <f t="shared" si="22"/>
        <v>0</v>
      </c>
      <c r="U54" s="180">
        <v>1</v>
      </c>
      <c r="V54" s="180"/>
      <c r="W54" s="180"/>
      <c r="X54" s="168">
        <f t="shared" si="32"/>
        <v>0</v>
      </c>
      <c r="Y54" s="180">
        <v>1</v>
      </c>
      <c r="Z54" s="180"/>
      <c r="AA54" s="180"/>
      <c r="AB54" s="168">
        <f t="shared" si="23"/>
        <v>0</v>
      </c>
      <c r="AC54" s="180">
        <v>1</v>
      </c>
      <c r="AD54" s="180"/>
      <c r="AE54" s="180"/>
      <c r="AF54" s="168">
        <f t="shared" si="24"/>
        <v>0</v>
      </c>
      <c r="AG54" s="180">
        <v>1</v>
      </c>
      <c r="AH54" s="180"/>
      <c r="AI54" s="180"/>
      <c r="AJ54" s="168">
        <f t="shared" si="25"/>
        <v>0</v>
      </c>
      <c r="AK54" s="180">
        <v>1</v>
      </c>
      <c r="AL54" s="180">
        <v>1</v>
      </c>
      <c r="AM54" s="180"/>
      <c r="AN54" s="180"/>
      <c r="AO54" s="168">
        <f t="shared" si="26"/>
        <v>0</v>
      </c>
      <c r="AP54" s="180">
        <v>1</v>
      </c>
      <c r="AQ54" s="180"/>
      <c r="AR54" s="180"/>
      <c r="AS54" s="168">
        <f t="shared" si="27"/>
        <v>0</v>
      </c>
      <c r="AT54" s="180">
        <v>1</v>
      </c>
      <c r="AU54" s="180"/>
      <c r="AV54" s="180"/>
      <c r="AW54" s="181">
        <f t="shared" si="28"/>
        <v>0</v>
      </c>
      <c r="AX54" s="180">
        <v>1</v>
      </c>
      <c r="AY54" s="180"/>
      <c r="AZ54" s="180"/>
      <c r="BA54" s="168">
        <f t="shared" si="29"/>
        <v>0</v>
      </c>
      <c r="BB54" s="153">
        <f t="shared" si="34"/>
        <v>1500</v>
      </c>
      <c r="BC54" s="182">
        <v>1500</v>
      </c>
      <c r="BD54" s="153">
        <f t="shared" si="30"/>
        <v>0</v>
      </c>
      <c r="BE54" s="153" t="str">
        <f t="shared" si="31"/>
        <v>geen actie</v>
      </c>
      <c r="BF54" s="149">
        <v>42</v>
      </c>
      <c r="BG54" s="183"/>
      <c r="BH54" s="183"/>
      <c r="BI54" s="183"/>
      <c r="BJ54" s="183"/>
      <c r="BN54" s="183"/>
    </row>
    <row r="55" spans="1:66" ht="20.25" customHeight="1" x14ac:dyDescent="0.25">
      <c r="A55" s="149">
        <v>43</v>
      </c>
      <c r="B55" s="149" t="str">
        <f t="shared" si="19"/>
        <v>v</v>
      </c>
      <c r="C55" s="149" t="s">
        <v>239</v>
      </c>
      <c r="D55" s="184"/>
      <c r="E55" s="174" t="s">
        <v>288</v>
      </c>
      <c r="F55" s="149">
        <v>117498</v>
      </c>
      <c r="G55" s="177" t="s">
        <v>275</v>
      </c>
      <c r="H55" s="176">
        <f>SUM(L55+P55+T55+X55+AB55+AF55+AJ55+AN55+AR55+AV55+AZ55)</f>
        <v>705</v>
      </c>
      <c r="I55" s="187">
        <v>2009</v>
      </c>
      <c r="J55" s="178">
        <f>[1]Aantallen!$B$1-I55</f>
        <v>11</v>
      </c>
      <c r="K55" s="179">
        <f t="shared" si="20"/>
        <v>0</v>
      </c>
      <c r="L55" s="164">
        <v>705</v>
      </c>
      <c r="M55" s="180">
        <v>1</v>
      </c>
      <c r="N55" s="180"/>
      <c r="O55" s="180"/>
      <c r="P55" s="168">
        <f t="shared" si="21"/>
        <v>0</v>
      </c>
      <c r="Q55" s="180">
        <v>1</v>
      </c>
      <c r="R55" s="180"/>
      <c r="S55" s="180"/>
      <c r="T55" s="168">
        <f t="shared" si="22"/>
        <v>0</v>
      </c>
      <c r="U55" s="180">
        <v>1</v>
      </c>
      <c r="V55" s="180"/>
      <c r="W55" s="180"/>
      <c r="X55" s="168">
        <f t="shared" si="32"/>
        <v>0</v>
      </c>
      <c r="Y55" s="180">
        <v>1</v>
      </c>
      <c r="Z55" s="180"/>
      <c r="AA55" s="180"/>
      <c r="AB55" s="168">
        <f t="shared" si="23"/>
        <v>0</v>
      </c>
      <c r="AC55" s="180">
        <v>1</v>
      </c>
      <c r="AD55" s="180"/>
      <c r="AE55" s="180"/>
      <c r="AF55" s="168">
        <f t="shared" si="24"/>
        <v>0</v>
      </c>
      <c r="AG55" s="180">
        <v>1</v>
      </c>
      <c r="AH55" s="180"/>
      <c r="AI55" s="180"/>
      <c r="AJ55" s="168">
        <f t="shared" si="25"/>
        <v>0</v>
      </c>
      <c r="AK55" s="180">
        <v>1</v>
      </c>
      <c r="AL55" s="180">
        <v>1</v>
      </c>
      <c r="AM55" s="180"/>
      <c r="AN55" s="180"/>
      <c r="AO55" s="168">
        <f t="shared" si="26"/>
        <v>0</v>
      </c>
      <c r="AP55" s="180">
        <v>1</v>
      </c>
      <c r="AQ55" s="180"/>
      <c r="AR55" s="180"/>
      <c r="AS55" s="168">
        <f t="shared" si="27"/>
        <v>0</v>
      </c>
      <c r="AT55" s="180">
        <v>1</v>
      </c>
      <c r="AU55" s="180"/>
      <c r="AV55" s="180"/>
      <c r="AW55" s="181">
        <f t="shared" si="28"/>
        <v>0</v>
      </c>
      <c r="AX55" s="180">
        <v>1</v>
      </c>
      <c r="AY55" s="180"/>
      <c r="AZ55" s="180"/>
      <c r="BA55" s="168">
        <f t="shared" si="29"/>
        <v>0</v>
      </c>
      <c r="BB55" s="153" t="str">
        <f t="shared" si="34"/>
        <v>500</v>
      </c>
      <c r="BC55" s="182">
        <v>500</v>
      </c>
      <c r="BD55" s="153">
        <f t="shared" si="30"/>
        <v>0</v>
      </c>
      <c r="BE55" s="153" t="str">
        <f t="shared" si="31"/>
        <v>geen actie</v>
      </c>
      <c r="BF55" s="149">
        <v>43</v>
      </c>
      <c r="BG55" s="183"/>
      <c r="BH55" s="183"/>
      <c r="BI55" s="183"/>
      <c r="BJ55" s="183"/>
      <c r="BN55" s="183"/>
    </row>
    <row r="56" spans="1:66" ht="18" customHeight="1" x14ac:dyDescent="0.25">
      <c r="A56" s="149">
        <v>44</v>
      </c>
      <c r="B56" s="149" t="str">
        <f t="shared" si="19"/>
        <v>v</v>
      </c>
      <c r="C56" s="149" t="s">
        <v>239</v>
      </c>
      <c r="D56" s="184"/>
      <c r="E56" s="174" t="s">
        <v>289</v>
      </c>
      <c r="F56" s="185"/>
      <c r="G56" s="186" t="s">
        <v>247</v>
      </c>
      <c r="H56" s="176">
        <f>SUM(L56+P56+T56+X56+AB56+AF56+AJ56+AO56+AS56+AW56+BA56)</f>
        <v>1115.4444444444443</v>
      </c>
      <c r="I56" s="187">
        <v>2003</v>
      </c>
      <c r="J56" s="178">
        <f>[1]Aantallen!$B$1-I56</f>
        <v>17</v>
      </c>
      <c r="K56" s="179">
        <f t="shared" si="20"/>
        <v>0</v>
      </c>
      <c r="L56" s="164">
        <v>1115.4444444444443</v>
      </c>
      <c r="M56" s="180">
        <v>1</v>
      </c>
      <c r="N56" s="180"/>
      <c r="O56" s="180"/>
      <c r="P56" s="168">
        <f t="shared" si="21"/>
        <v>0</v>
      </c>
      <c r="Q56" s="180">
        <v>1</v>
      </c>
      <c r="R56" s="180"/>
      <c r="S56" s="180"/>
      <c r="T56" s="168">
        <f t="shared" si="22"/>
        <v>0</v>
      </c>
      <c r="U56" s="180">
        <v>1</v>
      </c>
      <c r="V56" s="180"/>
      <c r="W56" s="180"/>
      <c r="X56" s="168">
        <f t="shared" si="32"/>
        <v>0</v>
      </c>
      <c r="Y56" s="180">
        <v>1</v>
      </c>
      <c r="Z56" s="180"/>
      <c r="AA56" s="180"/>
      <c r="AB56" s="168">
        <f t="shared" si="23"/>
        <v>0</v>
      </c>
      <c r="AC56" s="180">
        <v>1</v>
      </c>
      <c r="AD56" s="180"/>
      <c r="AE56" s="180"/>
      <c r="AF56" s="168">
        <f t="shared" si="24"/>
        <v>0</v>
      </c>
      <c r="AG56" s="180">
        <v>1</v>
      </c>
      <c r="AH56" s="180"/>
      <c r="AI56" s="180"/>
      <c r="AJ56" s="168">
        <f t="shared" si="25"/>
        <v>0</v>
      </c>
      <c r="AK56" s="180">
        <v>1</v>
      </c>
      <c r="AL56" s="180">
        <v>1</v>
      </c>
      <c r="AM56" s="180"/>
      <c r="AN56" s="180"/>
      <c r="AO56" s="168">
        <f t="shared" si="26"/>
        <v>0</v>
      </c>
      <c r="AP56" s="180">
        <v>1</v>
      </c>
      <c r="AQ56" s="180"/>
      <c r="AR56" s="180"/>
      <c r="AS56" s="168">
        <f t="shared" si="27"/>
        <v>0</v>
      </c>
      <c r="AT56" s="180">
        <v>1</v>
      </c>
      <c r="AU56" s="180"/>
      <c r="AV56" s="180"/>
      <c r="AW56" s="181">
        <f t="shared" si="28"/>
        <v>0</v>
      </c>
      <c r="AX56" s="180">
        <v>1</v>
      </c>
      <c r="AY56" s="180"/>
      <c r="AZ56" s="180"/>
      <c r="BA56" s="168">
        <f t="shared" si="29"/>
        <v>0</v>
      </c>
      <c r="BB56" s="153">
        <f t="shared" si="34"/>
        <v>1000</v>
      </c>
      <c r="BC56" s="182">
        <v>1000</v>
      </c>
      <c r="BD56" s="153">
        <f t="shared" si="30"/>
        <v>0</v>
      </c>
      <c r="BE56" s="153" t="str">
        <f t="shared" si="31"/>
        <v>geen actie</v>
      </c>
      <c r="BF56" s="149">
        <v>44</v>
      </c>
      <c r="BG56" s="183"/>
      <c r="BH56" s="183"/>
      <c r="BI56" s="183"/>
      <c r="BJ56" s="183"/>
      <c r="BN56" s="183"/>
    </row>
    <row r="57" spans="1:66" ht="18" customHeight="1" x14ac:dyDescent="0.25">
      <c r="A57" s="149">
        <v>70</v>
      </c>
      <c r="B57" s="149" t="str">
        <f t="shared" si="19"/>
        <v>v</v>
      </c>
      <c r="C57" s="149"/>
      <c r="D57" s="193"/>
      <c r="E57" s="199" t="s">
        <v>346</v>
      </c>
      <c r="F57" s="191"/>
      <c r="G57" s="187" t="s">
        <v>243</v>
      </c>
      <c r="H57" s="176">
        <f>SUM(L57+P57+T57+X57+AB57+AF57+AJ57+AN57+AR57+AV57+AZ57)</f>
        <v>103.75</v>
      </c>
      <c r="I57" s="153">
        <v>2008</v>
      </c>
      <c r="J57" s="178">
        <f>[1]Aantallen!$B$1-I57</f>
        <v>12</v>
      </c>
      <c r="K57" s="179">
        <f t="shared" si="20"/>
        <v>0</v>
      </c>
      <c r="L57" s="164">
        <v>103.75</v>
      </c>
      <c r="M57" s="180">
        <v>1</v>
      </c>
      <c r="N57" s="180"/>
      <c r="O57" s="180"/>
      <c r="P57" s="168">
        <f t="shared" si="21"/>
        <v>0</v>
      </c>
      <c r="Q57" s="180">
        <v>1</v>
      </c>
      <c r="R57" s="180"/>
      <c r="S57" s="180"/>
      <c r="T57" s="168">
        <f t="shared" si="22"/>
        <v>0</v>
      </c>
      <c r="U57" s="180">
        <v>1</v>
      </c>
      <c r="V57" s="180"/>
      <c r="W57" s="180"/>
      <c r="X57" s="168">
        <f t="shared" si="32"/>
        <v>0</v>
      </c>
      <c r="Y57" s="180">
        <v>1</v>
      </c>
      <c r="Z57" s="180"/>
      <c r="AA57" s="180"/>
      <c r="AB57" s="168">
        <f t="shared" si="23"/>
        <v>0</v>
      </c>
      <c r="AC57" s="180">
        <v>1</v>
      </c>
      <c r="AD57" s="180"/>
      <c r="AE57" s="180"/>
      <c r="AF57" s="168">
        <f t="shared" si="24"/>
        <v>0</v>
      </c>
      <c r="AG57" s="180">
        <v>1</v>
      </c>
      <c r="AH57" s="180"/>
      <c r="AI57" s="180"/>
      <c r="AJ57" s="168">
        <f t="shared" si="25"/>
        <v>0</v>
      </c>
      <c r="AK57" s="180">
        <v>1</v>
      </c>
      <c r="AL57" s="180">
        <v>1</v>
      </c>
      <c r="AM57" s="180"/>
      <c r="AN57" s="180"/>
      <c r="AO57" s="168">
        <f t="shared" si="26"/>
        <v>0</v>
      </c>
      <c r="AP57" s="180">
        <v>1</v>
      </c>
      <c r="AQ57" s="180"/>
      <c r="AR57" s="180"/>
      <c r="AS57" s="168">
        <f t="shared" si="27"/>
        <v>0</v>
      </c>
      <c r="AT57" s="180">
        <v>1</v>
      </c>
      <c r="AU57" s="180"/>
      <c r="AV57" s="180"/>
      <c r="AW57" s="181">
        <f t="shared" si="28"/>
        <v>0</v>
      </c>
      <c r="AX57" s="180">
        <v>1</v>
      </c>
      <c r="AY57" s="180"/>
      <c r="AZ57" s="180"/>
      <c r="BA57" s="168">
        <f t="shared" si="29"/>
        <v>0</v>
      </c>
      <c r="BB57" s="153">
        <f t="shared" si="34"/>
        <v>0</v>
      </c>
      <c r="BC57" s="182">
        <v>0</v>
      </c>
      <c r="BD57" s="153">
        <f t="shared" si="30"/>
        <v>0</v>
      </c>
      <c r="BE57" s="153" t="str">
        <f t="shared" si="31"/>
        <v>geen actie</v>
      </c>
      <c r="BF57" s="149">
        <v>70</v>
      </c>
      <c r="BG57" s="183"/>
      <c r="BH57" s="183"/>
      <c r="BI57" s="183"/>
      <c r="BJ57" s="183"/>
      <c r="BN57" s="183"/>
    </row>
    <row r="58" spans="1:66" ht="20.25" customHeight="1" x14ac:dyDescent="0.25">
      <c r="A58" s="149">
        <v>71</v>
      </c>
      <c r="B58" s="149" t="str">
        <f t="shared" si="19"/>
        <v>v</v>
      </c>
      <c r="C58" s="149" t="s">
        <v>239</v>
      </c>
      <c r="D58" s="216"/>
      <c r="E58" s="174" t="s">
        <v>347</v>
      </c>
      <c r="F58" s="191">
        <v>118472</v>
      </c>
      <c r="G58" s="187" t="s">
        <v>249</v>
      </c>
      <c r="H58" s="176">
        <f>SUM(L58+P58+T58+X58+AB58+AF58+AJ58+AN58+AR58+AV58+AZ58)</f>
        <v>222.5</v>
      </c>
      <c r="I58" s="153">
        <v>2008</v>
      </c>
      <c r="J58" s="178">
        <f>[1]Aantallen!$B$1-I58</f>
        <v>12</v>
      </c>
      <c r="K58" s="179">
        <f t="shared" si="20"/>
        <v>0</v>
      </c>
      <c r="L58" s="164">
        <v>222.5</v>
      </c>
      <c r="M58" s="180">
        <v>1</v>
      </c>
      <c r="N58" s="180"/>
      <c r="O58" s="180"/>
      <c r="P58" s="168">
        <f t="shared" si="21"/>
        <v>0</v>
      </c>
      <c r="Q58" s="180">
        <v>1</v>
      </c>
      <c r="R58" s="180"/>
      <c r="S58" s="180"/>
      <c r="T58" s="168">
        <f t="shared" si="22"/>
        <v>0</v>
      </c>
      <c r="U58" s="180">
        <v>1</v>
      </c>
      <c r="V58" s="180"/>
      <c r="W58" s="180"/>
      <c r="X58" s="168">
        <f t="shared" si="32"/>
        <v>0</v>
      </c>
      <c r="Y58" s="180">
        <v>1</v>
      </c>
      <c r="Z58" s="180"/>
      <c r="AA58" s="180"/>
      <c r="AB58" s="168">
        <f t="shared" si="23"/>
        <v>0</v>
      </c>
      <c r="AC58" s="180">
        <v>1</v>
      </c>
      <c r="AD58" s="180"/>
      <c r="AE58" s="180"/>
      <c r="AF58" s="168">
        <f t="shared" si="24"/>
        <v>0</v>
      </c>
      <c r="AG58" s="180">
        <v>1</v>
      </c>
      <c r="AH58" s="180"/>
      <c r="AI58" s="180"/>
      <c r="AJ58" s="168">
        <f t="shared" si="25"/>
        <v>0</v>
      </c>
      <c r="AK58" s="180">
        <v>1</v>
      </c>
      <c r="AL58" s="180">
        <v>1</v>
      </c>
      <c r="AM58" s="180"/>
      <c r="AN58" s="180"/>
      <c r="AO58" s="168">
        <f t="shared" si="26"/>
        <v>0</v>
      </c>
      <c r="AP58" s="180">
        <v>1</v>
      </c>
      <c r="AQ58" s="180"/>
      <c r="AR58" s="180"/>
      <c r="AS58" s="168">
        <f t="shared" si="27"/>
        <v>0</v>
      </c>
      <c r="AT58" s="180">
        <v>1</v>
      </c>
      <c r="AU58" s="180"/>
      <c r="AV58" s="180"/>
      <c r="AW58" s="181">
        <f t="shared" si="28"/>
        <v>0</v>
      </c>
      <c r="AX58" s="180">
        <v>1</v>
      </c>
      <c r="AY58" s="180"/>
      <c r="AZ58" s="180"/>
      <c r="BA58" s="168">
        <f t="shared" si="29"/>
        <v>0</v>
      </c>
      <c r="BB58" s="153">
        <f t="shared" si="34"/>
        <v>0</v>
      </c>
      <c r="BC58" s="182">
        <v>0</v>
      </c>
      <c r="BD58" s="153">
        <f t="shared" si="30"/>
        <v>0</v>
      </c>
      <c r="BE58" s="153" t="str">
        <f t="shared" si="31"/>
        <v>geen actie</v>
      </c>
      <c r="BF58" s="149">
        <v>71</v>
      </c>
      <c r="BG58" s="183"/>
      <c r="BH58" s="183"/>
      <c r="BI58" s="183"/>
      <c r="BJ58" s="183"/>
      <c r="BN58" s="183"/>
    </row>
    <row r="59" spans="1:66" ht="18" customHeight="1" x14ac:dyDescent="0.25">
      <c r="A59" s="149">
        <v>45</v>
      </c>
      <c r="B59" s="149" t="str">
        <f t="shared" si="19"/>
        <v>v</v>
      </c>
      <c r="C59" s="149" t="s">
        <v>239</v>
      </c>
      <c r="D59" s="184"/>
      <c r="E59" s="174" t="s">
        <v>290</v>
      </c>
      <c r="F59" s="185">
        <v>114026</v>
      </c>
      <c r="G59" s="175" t="s">
        <v>245</v>
      </c>
      <c r="H59" s="176">
        <f>SUM(L59+P59+T59+X59+AB59+AF59+AJ59+AO59+AS59+AW59+BA59)</f>
        <v>699.27272727272759</v>
      </c>
      <c r="I59" s="187">
        <v>2004</v>
      </c>
      <c r="J59" s="178">
        <f>[1]Aantallen!$B$1-I59</f>
        <v>16</v>
      </c>
      <c r="K59" s="179">
        <f t="shared" si="20"/>
        <v>0</v>
      </c>
      <c r="L59" s="164">
        <v>699.27272727272759</v>
      </c>
      <c r="M59" s="180">
        <v>1</v>
      </c>
      <c r="N59" s="180"/>
      <c r="O59" s="180"/>
      <c r="P59" s="168">
        <f t="shared" si="21"/>
        <v>0</v>
      </c>
      <c r="Q59" s="180">
        <v>1</v>
      </c>
      <c r="R59" s="180"/>
      <c r="S59" s="180"/>
      <c r="T59" s="168">
        <f t="shared" si="22"/>
        <v>0</v>
      </c>
      <c r="U59" s="180">
        <v>1</v>
      </c>
      <c r="V59" s="180"/>
      <c r="W59" s="180"/>
      <c r="X59" s="168">
        <f t="shared" si="32"/>
        <v>0</v>
      </c>
      <c r="Y59" s="180">
        <v>1</v>
      </c>
      <c r="Z59" s="180"/>
      <c r="AA59" s="180"/>
      <c r="AB59" s="168">
        <f t="shared" si="23"/>
        <v>0</v>
      </c>
      <c r="AC59" s="180">
        <v>1</v>
      </c>
      <c r="AD59" s="180"/>
      <c r="AE59" s="180"/>
      <c r="AF59" s="168">
        <f t="shared" si="24"/>
        <v>0</v>
      </c>
      <c r="AG59" s="180">
        <v>1</v>
      </c>
      <c r="AH59" s="180"/>
      <c r="AI59" s="180"/>
      <c r="AJ59" s="168">
        <f t="shared" si="25"/>
        <v>0</v>
      </c>
      <c r="AK59" s="180">
        <v>1</v>
      </c>
      <c r="AL59" s="180">
        <v>1</v>
      </c>
      <c r="AM59" s="180"/>
      <c r="AN59" s="180"/>
      <c r="AO59" s="168">
        <f t="shared" si="26"/>
        <v>0</v>
      </c>
      <c r="AP59" s="180">
        <v>1</v>
      </c>
      <c r="AQ59" s="180"/>
      <c r="AR59" s="180"/>
      <c r="AS59" s="168">
        <f t="shared" si="27"/>
        <v>0</v>
      </c>
      <c r="AT59" s="180">
        <v>1</v>
      </c>
      <c r="AU59" s="180"/>
      <c r="AV59" s="180"/>
      <c r="AW59" s="181">
        <f t="shared" si="28"/>
        <v>0</v>
      </c>
      <c r="AX59" s="180">
        <v>1</v>
      </c>
      <c r="AY59" s="180"/>
      <c r="AZ59" s="180"/>
      <c r="BA59" s="168">
        <f t="shared" si="29"/>
        <v>0</v>
      </c>
      <c r="BB59" s="153" t="str">
        <f t="shared" si="34"/>
        <v>500</v>
      </c>
      <c r="BC59" s="182">
        <v>500</v>
      </c>
      <c r="BD59" s="153">
        <f t="shared" si="30"/>
        <v>0</v>
      </c>
      <c r="BE59" s="153" t="str">
        <f t="shared" si="31"/>
        <v>geen actie</v>
      </c>
      <c r="BF59" s="149">
        <v>45</v>
      </c>
      <c r="BG59" s="183"/>
      <c r="BH59" s="183"/>
      <c r="BI59" s="183"/>
      <c r="BJ59" s="183"/>
      <c r="BN59" s="183"/>
    </row>
    <row r="60" spans="1:66" ht="20.25" customHeight="1" x14ac:dyDescent="0.25">
      <c r="A60" s="149">
        <v>46</v>
      </c>
      <c r="B60" s="149" t="str">
        <f t="shared" si="19"/>
        <v>v</v>
      </c>
      <c r="C60" s="149"/>
      <c r="D60" s="173"/>
      <c r="E60" s="174" t="s">
        <v>291</v>
      </c>
      <c r="F60" s="193"/>
      <c r="G60" s="149" t="s">
        <v>257</v>
      </c>
      <c r="H60" s="176">
        <f>SUM(L60+P60+T60+X60+AB60+AF60+AJ60+AO60+AS60+AW60+BA60)</f>
        <v>73.636363636363626</v>
      </c>
      <c r="I60" s="177">
        <v>2005</v>
      </c>
      <c r="J60" s="178">
        <f>[1]Aantallen!$B$1-I60</f>
        <v>15</v>
      </c>
      <c r="K60" s="179">
        <f t="shared" si="20"/>
        <v>0</v>
      </c>
      <c r="L60" s="164">
        <v>73.636363636363626</v>
      </c>
      <c r="M60" s="180">
        <v>1</v>
      </c>
      <c r="N60" s="180"/>
      <c r="O60" s="180"/>
      <c r="P60" s="168">
        <f t="shared" si="21"/>
        <v>0</v>
      </c>
      <c r="Q60" s="180">
        <v>1</v>
      </c>
      <c r="R60" s="180"/>
      <c r="S60" s="180"/>
      <c r="T60" s="168">
        <f t="shared" si="22"/>
        <v>0</v>
      </c>
      <c r="U60" s="180">
        <v>1</v>
      </c>
      <c r="V60" s="180"/>
      <c r="W60" s="180"/>
      <c r="X60" s="168">
        <f t="shared" si="32"/>
        <v>0</v>
      </c>
      <c r="Y60" s="180">
        <v>1</v>
      </c>
      <c r="Z60" s="180"/>
      <c r="AA60" s="180"/>
      <c r="AB60" s="168">
        <f t="shared" si="23"/>
        <v>0</v>
      </c>
      <c r="AC60" s="180">
        <v>1</v>
      </c>
      <c r="AD60" s="180"/>
      <c r="AE60" s="180"/>
      <c r="AF60" s="168">
        <f t="shared" si="24"/>
        <v>0</v>
      </c>
      <c r="AG60" s="180">
        <v>1</v>
      </c>
      <c r="AH60" s="180"/>
      <c r="AI60" s="180"/>
      <c r="AJ60" s="168">
        <f t="shared" si="25"/>
        <v>0</v>
      </c>
      <c r="AK60" s="180">
        <v>1</v>
      </c>
      <c r="AL60" s="180">
        <v>1</v>
      </c>
      <c r="AM60" s="180"/>
      <c r="AN60" s="180"/>
      <c r="AO60" s="168">
        <f t="shared" si="26"/>
        <v>0</v>
      </c>
      <c r="AP60" s="180">
        <v>1</v>
      </c>
      <c r="AQ60" s="180"/>
      <c r="AR60" s="180"/>
      <c r="AS60" s="168">
        <f t="shared" si="27"/>
        <v>0</v>
      </c>
      <c r="AT60" s="180">
        <v>1</v>
      </c>
      <c r="AU60" s="180"/>
      <c r="AV60" s="180"/>
      <c r="AW60" s="181">
        <f t="shared" si="28"/>
        <v>0</v>
      </c>
      <c r="AX60" s="180">
        <v>1</v>
      </c>
      <c r="AY60" s="180"/>
      <c r="AZ60" s="180"/>
      <c r="BA60" s="168">
        <f t="shared" si="29"/>
        <v>0</v>
      </c>
      <c r="BB60" s="153">
        <f t="shared" si="34"/>
        <v>0</v>
      </c>
      <c r="BC60" s="182">
        <v>0</v>
      </c>
      <c r="BD60" s="153">
        <f t="shared" si="30"/>
        <v>0</v>
      </c>
      <c r="BE60" s="153" t="str">
        <f t="shared" si="31"/>
        <v>geen actie</v>
      </c>
      <c r="BF60" s="149">
        <v>46</v>
      </c>
      <c r="BG60" s="183"/>
      <c r="BH60" s="183"/>
      <c r="BI60" s="183"/>
      <c r="BJ60" s="183"/>
      <c r="BN60" s="183"/>
    </row>
    <row r="61" spans="1:66" ht="18" customHeight="1" x14ac:dyDescent="0.25">
      <c r="A61" s="149">
        <v>47</v>
      </c>
      <c r="B61" s="149" t="str">
        <f t="shared" si="19"/>
        <v>v</v>
      </c>
      <c r="C61" s="149"/>
      <c r="D61" s="184"/>
      <c r="E61" s="174" t="s">
        <v>292</v>
      </c>
      <c r="F61" s="185">
        <v>116986</v>
      </c>
      <c r="G61" s="186" t="s">
        <v>293</v>
      </c>
      <c r="H61" s="176">
        <f>SUM(L61+P61+T61+X61+AB61+AF61+AJ61+AO61+AS61+AW61+BA61)</f>
        <v>1013.9603174603177</v>
      </c>
      <c r="I61" s="187">
        <v>2006</v>
      </c>
      <c r="J61" s="178">
        <f>[1]Aantallen!$B$1-I61</f>
        <v>14</v>
      </c>
      <c r="K61" s="179">
        <f t="shared" si="20"/>
        <v>0</v>
      </c>
      <c r="L61" s="164">
        <v>1013.9603174603177</v>
      </c>
      <c r="M61" s="180">
        <v>1</v>
      </c>
      <c r="N61" s="180"/>
      <c r="O61" s="180"/>
      <c r="P61" s="168">
        <f t="shared" si="21"/>
        <v>0</v>
      </c>
      <c r="Q61" s="180">
        <v>1</v>
      </c>
      <c r="R61" s="180"/>
      <c r="S61" s="180"/>
      <c r="T61" s="168">
        <f t="shared" si="22"/>
        <v>0</v>
      </c>
      <c r="U61" s="180">
        <v>1</v>
      </c>
      <c r="V61" s="180"/>
      <c r="W61" s="180"/>
      <c r="X61" s="168">
        <f t="shared" si="32"/>
        <v>0</v>
      </c>
      <c r="Y61" s="180">
        <v>1</v>
      </c>
      <c r="Z61" s="180"/>
      <c r="AA61" s="180"/>
      <c r="AB61" s="168">
        <f t="shared" si="23"/>
        <v>0</v>
      </c>
      <c r="AC61" s="180">
        <v>1</v>
      </c>
      <c r="AD61" s="180"/>
      <c r="AE61" s="180"/>
      <c r="AF61" s="168">
        <f t="shared" si="24"/>
        <v>0</v>
      </c>
      <c r="AG61" s="180">
        <v>1</v>
      </c>
      <c r="AH61" s="180"/>
      <c r="AI61" s="180"/>
      <c r="AJ61" s="168">
        <f t="shared" si="25"/>
        <v>0</v>
      </c>
      <c r="AK61" s="180">
        <v>1</v>
      </c>
      <c r="AL61" s="180">
        <v>1</v>
      </c>
      <c r="AM61" s="180"/>
      <c r="AN61" s="180"/>
      <c r="AO61" s="168">
        <f t="shared" si="26"/>
        <v>0</v>
      </c>
      <c r="AP61" s="180">
        <v>1</v>
      </c>
      <c r="AQ61" s="180"/>
      <c r="AR61" s="180"/>
      <c r="AS61" s="168">
        <f t="shared" si="27"/>
        <v>0</v>
      </c>
      <c r="AT61" s="180">
        <v>1</v>
      </c>
      <c r="AU61" s="180"/>
      <c r="AV61" s="180"/>
      <c r="AW61" s="181">
        <f t="shared" si="28"/>
        <v>0</v>
      </c>
      <c r="AX61" s="180">
        <v>1</v>
      </c>
      <c r="AY61" s="180"/>
      <c r="AZ61" s="180"/>
      <c r="BA61" s="168">
        <f t="shared" si="29"/>
        <v>0</v>
      </c>
      <c r="BB61" s="153">
        <f t="shared" si="34"/>
        <v>1000</v>
      </c>
      <c r="BC61" s="182">
        <v>1000</v>
      </c>
      <c r="BD61" s="153">
        <f t="shared" si="30"/>
        <v>0</v>
      </c>
      <c r="BE61" s="153" t="str">
        <f t="shared" si="31"/>
        <v>geen actie</v>
      </c>
      <c r="BF61" s="149">
        <v>47</v>
      </c>
      <c r="BG61" s="183"/>
      <c r="BH61" s="183"/>
      <c r="BI61" s="183"/>
      <c r="BJ61" s="183"/>
      <c r="BK61" s="183"/>
      <c r="BL61" s="183"/>
      <c r="BM61" s="183"/>
      <c r="BN61" s="183"/>
    </row>
    <row r="62" spans="1:66" ht="20.25" customHeight="1" x14ac:dyDescent="0.25">
      <c r="A62" s="149">
        <v>14</v>
      </c>
      <c r="B62" s="149" t="str">
        <f t="shared" si="19"/>
        <v>v</v>
      </c>
      <c r="C62" s="149" t="s">
        <v>239</v>
      </c>
      <c r="D62" s="188"/>
      <c r="E62" s="174" t="s">
        <v>294</v>
      </c>
      <c r="F62" s="153"/>
      <c r="G62" s="175" t="s">
        <v>257</v>
      </c>
      <c r="H62" s="176">
        <f>SUM(L62+P62+T62+X62+AB62+AF62+AJ62+AO62+AS62+AW62+BA62)</f>
        <v>64.285714285714292</v>
      </c>
      <c r="I62" s="187">
        <v>2003</v>
      </c>
      <c r="J62" s="178">
        <f>[1]Aantallen!$B$1-I62</f>
        <v>17</v>
      </c>
      <c r="K62" s="179">
        <f t="shared" si="20"/>
        <v>0</v>
      </c>
      <c r="L62" s="164">
        <v>64.285714285714292</v>
      </c>
      <c r="M62" s="180">
        <v>1</v>
      </c>
      <c r="N62" s="180"/>
      <c r="O62" s="180"/>
      <c r="P62" s="168">
        <f t="shared" si="21"/>
        <v>0</v>
      </c>
      <c r="Q62" s="180">
        <v>1</v>
      </c>
      <c r="R62" s="180"/>
      <c r="S62" s="180"/>
      <c r="T62" s="168">
        <f t="shared" si="22"/>
        <v>0</v>
      </c>
      <c r="U62" s="180">
        <v>1</v>
      </c>
      <c r="V62" s="180"/>
      <c r="W62" s="180"/>
      <c r="X62" s="168">
        <f t="shared" si="32"/>
        <v>0</v>
      </c>
      <c r="Y62" s="180">
        <v>1</v>
      </c>
      <c r="Z62" s="180"/>
      <c r="AA62" s="180"/>
      <c r="AB62" s="168">
        <f t="shared" si="23"/>
        <v>0</v>
      </c>
      <c r="AC62" s="180">
        <v>1</v>
      </c>
      <c r="AD62" s="180"/>
      <c r="AE62" s="180"/>
      <c r="AF62" s="168">
        <f t="shared" si="24"/>
        <v>0</v>
      </c>
      <c r="AG62" s="180">
        <v>1</v>
      </c>
      <c r="AH62" s="180"/>
      <c r="AI62" s="180"/>
      <c r="AJ62" s="168">
        <f t="shared" si="25"/>
        <v>0</v>
      </c>
      <c r="AK62" s="180">
        <v>1</v>
      </c>
      <c r="AL62" s="180">
        <v>1</v>
      </c>
      <c r="AM62" s="180"/>
      <c r="AN62" s="180"/>
      <c r="AO62" s="168">
        <f t="shared" si="26"/>
        <v>0</v>
      </c>
      <c r="AP62" s="180">
        <v>1</v>
      </c>
      <c r="AQ62" s="180"/>
      <c r="AR62" s="180"/>
      <c r="AS62" s="168">
        <f t="shared" si="27"/>
        <v>0</v>
      </c>
      <c r="AT62" s="180">
        <v>1</v>
      </c>
      <c r="AU62" s="180"/>
      <c r="AV62" s="180"/>
      <c r="AW62" s="181">
        <f t="shared" si="28"/>
        <v>0</v>
      </c>
      <c r="AX62" s="180">
        <v>1</v>
      </c>
      <c r="AY62" s="180"/>
      <c r="AZ62" s="180"/>
      <c r="BA62" s="168">
        <f t="shared" si="29"/>
        <v>0</v>
      </c>
      <c r="BB62" s="153">
        <f t="shared" si="34"/>
        <v>0</v>
      </c>
      <c r="BC62" s="182">
        <v>0</v>
      </c>
      <c r="BD62" s="153">
        <f t="shared" si="30"/>
        <v>0</v>
      </c>
      <c r="BE62" s="153" t="str">
        <f t="shared" si="31"/>
        <v>geen actie</v>
      </c>
      <c r="BF62" s="149">
        <v>14</v>
      </c>
      <c r="BG62" s="183"/>
      <c r="BH62" s="183"/>
      <c r="BI62" s="183"/>
      <c r="BJ62" s="183"/>
      <c r="BK62" s="183"/>
      <c r="BL62" s="183"/>
      <c r="BM62" s="183"/>
      <c r="BN62" s="183"/>
    </row>
    <row r="63" spans="1:66" ht="18" customHeight="1" x14ac:dyDescent="0.25">
      <c r="A63" s="149">
        <v>72</v>
      </c>
      <c r="B63" s="149" t="str">
        <f t="shared" si="19"/>
        <v>v</v>
      </c>
      <c r="C63" s="149" t="s">
        <v>239</v>
      </c>
      <c r="D63" s="193"/>
      <c r="E63" s="155" t="s">
        <v>351</v>
      </c>
      <c r="F63" s="155"/>
      <c r="G63" s="177" t="s">
        <v>243</v>
      </c>
      <c r="H63" s="176">
        <f>SUM(L63+P63+T63+X63+AB63+AF63+AJ63+AN63+AR63+AV63+AZ63)</f>
        <v>85</v>
      </c>
      <c r="I63" s="153">
        <v>2008</v>
      </c>
      <c r="J63" s="178">
        <f>[1]Aantallen!$B$1-I63</f>
        <v>12</v>
      </c>
      <c r="K63" s="179">
        <f t="shared" si="20"/>
        <v>0</v>
      </c>
      <c r="L63" s="164">
        <v>85</v>
      </c>
      <c r="M63" s="180">
        <v>1</v>
      </c>
      <c r="N63" s="180"/>
      <c r="O63" s="180"/>
      <c r="P63" s="168">
        <f t="shared" si="21"/>
        <v>0</v>
      </c>
      <c r="Q63" s="180">
        <v>1</v>
      </c>
      <c r="R63" s="180"/>
      <c r="S63" s="180"/>
      <c r="T63" s="168">
        <f t="shared" si="22"/>
        <v>0</v>
      </c>
      <c r="U63" s="180">
        <v>1</v>
      </c>
      <c r="V63" s="180"/>
      <c r="W63" s="180"/>
      <c r="X63" s="168">
        <f t="shared" si="32"/>
        <v>0</v>
      </c>
      <c r="Y63" s="180">
        <v>1</v>
      </c>
      <c r="Z63" s="180"/>
      <c r="AA63" s="180"/>
      <c r="AB63" s="168">
        <f t="shared" si="23"/>
        <v>0</v>
      </c>
      <c r="AC63" s="180">
        <v>1</v>
      </c>
      <c r="AD63" s="180"/>
      <c r="AE63" s="180"/>
      <c r="AF63" s="168">
        <f t="shared" si="24"/>
        <v>0</v>
      </c>
      <c r="AG63" s="180">
        <v>1</v>
      </c>
      <c r="AH63" s="180"/>
      <c r="AI63" s="180"/>
      <c r="AJ63" s="168">
        <f t="shared" si="25"/>
        <v>0</v>
      </c>
      <c r="AK63" s="180">
        <v>1</v>
      </c>
      <c r="AL63" s="180">
        <v>1</v>
      </c>
      <c r="AM63" s="180"/>
      <c r="AN63" s="180"/>
      <c r="AO63" s="168">
        <f t="shared" si="26"/>
        <v>0</v>
      </c>
      <c r="AP63" s="180">
        <v>1</v>
      </c>
      <c r="AQ63" s="180"/>
      <c r="AR63" s="180"/>
      <c r="AS63" s="168">
        <f t="shared" si="27"/>
        <v>0</v>
      </c>
      <c r="AT63" s="180">
        <v>1</v>
      </c>
      <c r="AU63" s="180"/>
      <c r="AV63" s="180"/>
      <c r="AW63" s="181">
        <f t="shared" si="28"/>
        <v>0</v>
      </c>
      <c r="AX63" s="180">
        <v>1</v>
      </c>
      <c r="AY63" s="180"/>
      <c r="AZ63" s="180"/>
      <c r="BA63" s="168">
        <f t="shared" si="29"/>
        <v>0</v>
      </c>
      <c r="BB63" s="153">
        <f t="shared" si="34"/>
        <v>0</v>
      </c>
      <c r="BC63" s="182">
        <v>0</v>
      </c>
      <c r="BD63" s="153">
        <f t="shared" si="30"/>
        <v>0</v>
      </c>
      <c r="BE63" s="153" t="str">
        <f t="shared" si="31"/>
        <v>geen actie</v>
      </c>
      <c r="BF63" s="149">
        <v>72</v>
      </c>
      <c r="BG63" s="183"/>
      <c r="BH63" s="183"/>
      <c r="BI63" s="183"/>
      <c r="BJ63" s="183"/>
      <c r="BK63" s="183"/>
      <c r="BL63" s="183"/>
      <c r="BM63" s="183"/>
      <c r="BN63" s="183"/>
    </row>
    <row r="64" spans="1:66" ht="20.25" customHeight="1" x14ac:dyDescent="0.25">
      <c r="A64" s="149">
        <v>73</v>
      </c>
      <c r="B64" s="149" t="str">
        <f t="shared" si="19"/>
        <v>v</v>
      </c>
      <c r="C64" s="149" t="s">
        <v>239</v>
      </c>
      <c r="D64" s="153"/>
      <c r="E64" s="174" t="s">
        <v>352</v>
      </c>
      <c r="F64" s="149">
        <v>117865</v>
      </c>
      <c r="G64" s="177" t="s">
        <v>319</v>
      </c>
      <c r="H64" s="176">
        <f>SUM(L64+P64+T64+X64+AB64+AF64+AJ64+AN64+AR64+AV64+AZ64)</f>
        <v>1229.1666666666667</v>
      </c>
      <c r="I64" s="153">
        <v>2008</v>
      </c>
      <c r="J64" s="178">
        <f>[1]Aantallen!$B$1-I64</f>
        <v>12</v>
      </c>
      <c r="K64" s="179">
        <f t="shared" si="20"/>
        <v>0</v>
      </c>
      <c r="L64" s="164">
        <v>1229.1666666666667</v>
      </c>
      <c r="M64" s="180">
        <v>1</v>
      </c>
      <c r="N64" s="180"/>
      <c r="O64" s="180"/>
      <c r="P64" s="168">
        <f t="shared" si="21"/>
        <v>0</v>
      </c>
      <c r="Q64" s="180">
        <v>1</v>
      </c>
      <c r="R64" s="180"/>
      <c r="S64" s="180"/>
      <c r="T64" s="168">
        <f t="shared" si="22"/>
        <v>0</v>
      </c>
      <c r="U64" s="180">
        <v>1</v>
      </c>
      <c r="V64" s="180"/>
      <c r="W64" s="180"/>
      <c r="X64" s="168">
        <f t="shared" si="32"/>
        <v>0</v>
      </c>
      <c r="Y64" s="180">
        <v>1</v>
      </c>
      <c r="Z64" s="180"/>
      <c r="AA64" s="180"/>
      <c r="AB64" s="168">
        <f t="shared" si="23"/>
        <v>0</v>
      </c>
      <c r="AC64" s="180">
        <v>1</v>
      </c>
      <c r="AD64" s="180"/>
      <c r="AE64" s="180"/>
      <c r="AF64" s="168">
        <f t="shared" si="24"/>
        <v>0</v>
      </c>
      <c r="AG64" s="180">
        <v>1</v>
      </c>
      <c r="AH64" s="180"/>
      <c r="AI64" s="180"/>
      <c r="AJ64" s="168">
        <f t="shared" si="25"/>
        <v>0</v>
      </c>
      <c r="AK64" s="180">
        <v>1</v>
      </c>
      <c r="AL64" s="180">
        <v>1</v>
      </c>
      <c r="AM64" s="180"/>
      <c r="AN64" s="180"/>
      <c r="AO64" s="168">
        <f t="shared" si="26"/>
        <v>0</v>
      </c>
      <c r="AP64" s="180">
        <v>1</v>
      </c>
      <c r="AQ64" s="180"/>
      <c r="AR64" s="180"/>
      <c r="AS64" s="168">
        <f t="shared" si="27"/>
        <v>0</v>
      </c>
      <c r="AT64" s="180">
        <v>1</v>
      </c>
      <c r="AU64" s="180"/>
      <c r="AV64" s="180"/>
      <c r="AW64" s="181">
        <f t="shared" si="28"/>
        <v>0</v>
      </c>
      <c r="AX64" s="180">
        <v>1</v>
      </c>
      <c r="AY64" s="180"/>
      <c r="AZ64" s="180"/>
      <c r="BA64" s="168">
        <f t="shared" si="29"/>
        <v>0</v>
      </c>
      <c r="BB64" s="153">
        <f t="shared" si="34"/>
        <v>1000</v>
      </c>
      <c r="BC64" s="182">
        <v>1000</v>
      </c>
      <c r="BD64" s="153">
        <f t="shared" si="30"/>
        <v>0</v>
      </c>
      <c r="BE64" s="153" t="str">
        <f t="shared" si="31"/>
        <v>geen actie</v>
      </c>
      <c r="BF64" s="149">
        <v>73</v>
      </c>
      <c r="BG64" s="183"/>
      <c r="BH64" s="183"/>
      <c r="BI64" s="183"/>
      <c r="BJ64" s="183"/>
      <c r="BK64" s="183"/>
      <c r="BL64" s="183"/>
      <c r="BM64" s="183"/>
      <c r="BN64" s="183"/>
    </row>
    <row r="65" spans="1:66" ht="18" customHeight="1" x14ac:dyDescent="0.25">
      <c r="A65" s="149">
        <v>19</v>
      </c>
      <c r="B65" s="149" t="str">
        <f t="shared" si="19"/>
        <v>v</v>
      </c>
      <c r="C65" s="149" t="s">
        <v>239</v>
      </c>
      <c r="D65" s="153"/>
      <c r="E65" s="174" t="s">
        <v>295</v>
      </c>
      <c r="F65" s="185">
        <v>115880</v>
      </c>
      <c r="G65" s="186" t="s">
        <v>243</v>
      </c>
      <c r="H65" s="176">
        <f>SUM(L65+P65+T65+X65+AB65+AF65+AJ65+AO65+AS65+AW65+BA65)</f>
        <v>2450.18434343434</v>
      </c>
      <c r="I65" s="187">
        <v>2004</v>
      </c>
      <c r="J65" s="178">
        <f>[1]Aantallen!$B$1-I65</f>
        <v>16</v>
      </c>
      <c r="K65" s="179">
        <f t="shared" si="20"/>
        <v>171.07142857142844</v>
      </c>
      <c r="L65" s="164">
        <v>2279.1129148629116</v>
      </c>
      <c r="M65" s="180">
        <v>7</v>
      </c>
      <c r="N65" s="180">
        <v>4</v>
      </c>
      <c r="O65" s="180">
        <v>29</v>
      </c>
      <c r="P65" s="168">
        <f t="shared" si="21"/>
        <v>98.571428571428584</v>
      </c>
      <c r="Q65" s="180">
        <v>12</v>
      </c>
      <c r="R65" s="180">
        <v>5</v>
      </c>
      <c r="S65" s="180">
        <v>37</v>
      </c>
      <c r="T65" s="168">
        <f t="shared" si="22"/>
        <v>72.5</v>
      </c>
      <c r="U65" s="180">
        <v>1</v>
      </c>
      <c r="V65" s="180"/>
      <c r="W65" s="180"/>
      <c r="X65" s="168">
        <f t="shared" si="32"/>
        <v>0</v>
      </c>
      <c r="Y65" s="180">
        <v>1</v>
      </c>
      <c r="Z65" s="180"/>
      <c r="AA65" s="180"/>
      <c r="AB65" s="168">
        <f t="shared" si="23"/>
        <v>0</v>
      </c>
      <c r="AC65" s="180">
        <v>1</v>
      </c>
      <c r="AD65" s="180"/>
      <c r="AE65" s="180"/>
      <c r="AF65" s="168">
        <f t="shared" si="24"/>
        <v>0</v>
      </c>
      <c r="AG65" s="180">
        <v>1</v>
      </c>
      <c r="AH65" s="180"/>
      <c r="AI65" s="180"/>
      <c r="AJ65" s="168">
        <f t="shared" si="25"/>
        <v>0</v>
      </c>
      <c r="AK65" s="180">
        <v>1</v>
      </c>
      <c r="AL65" s="180">
        <v>1</v>
      </c>
      <c r="AM65" s="180"/>
      <c r="AN65" s="180"/>
      <c r="AO65" s="168">
        <f t="shared" si="26"/>
        <v>0</v>
      </c>
      <c r="AP65" s="180">
        <v>1</v>
      </c>
      <c r="AQ65" s="180"/>
      <c r="AR65" s="180"/>
      <c r="AS65" s="168">
        <f t="shared" si="27"/>
        <v>0</v>
      </c>
      <c r="AT65" s="180">
        <v>1</v>
      </c>
      <c r="AU65" s="180"/>
      <c r="AV65" s="180"/>
      <c r="AW65" s="181">
        <f t="shared" si="28"/>
        <v>0</v>
      </c>
      <c r="AX65" s="180">
        <v>1</v>
      </c>
      <c r="AY65" s="180"/>
      <c r="AZ65" s="180"/>
      <c r="BA65" s="168">
        <f t="shared" si="29"/>
        <v>0</v>
      </c>
      <c r="BB65" s="153">
        <f t="shared" si="34"/>
        <v>2000</v>
      </c>
      <c r="BC65" s="182">
        <v>2000</v>
      </c>
      <c r="BD65" s="153">
        <f t="shared" si="30"/>
        <v>0</v>
      </c>
      <c r="BE65" s="153" t="str">
        <f t="shared" si="31"/>
        <v>geen actie</v>
      </c>
      <c r="BF65" s="149">
        <v>19</v>
      </c>
      <c r="BG65" s="183"/>
      <c r="BH65" s="183"/>
      <c r="BI65" s="183"/>
      <c r="BJ65" s="183"/>
      <c r="BK65" s="183"/>
      <c r="BL65" s="183"/>
      <c r="BM65" s="183"/>
      <c r="BN65" s="183"/>
    </row>
    <row r="66" spans="1:66" ht="18" customHeight="1" x14ac:dyDescent="0.25">
      <c r="A66" s="149">
        <v>74</v>
      </c>
      <c r="B66" s="149" t="str">
        <f t="shared" ref="B66:B97" si="35">IF(A66=BF66,"v","x")</f>
        <v>v</v>
      </c>
      <c r="C66" s="149"/>
      <c r="D66" s="184"/>
      <c r="E66" s="174" t="s">
        <v>354</v>
      </c>
      <c r="F66" s="194"/>
      <c r="G66" s="177" t="s">
        <v>254</v>
      </c>
      <c r="H66" s="176">
        <f>SUM(L66+P66+T66+X66+AB66+AF66+AJ66+AN66+AR66+AV66+AZ66)</f>
        <v>408.64285714285717</v>
      </c>
      <c r="I66" s="153">
        <v>2008</v>
      </c>
      <c r="J66" s="178">
        <f>[1]Aantallen!$B$1-I66</f>
        <v>12</v>
      </c>
      <c r="K66" s="179">
        <f t="shared" ref="K66:K97" si="36">H66-L66</f>
        <v>0</v>
      </c>
      <c r="L66" s="164">
        <v>408.64285714285717</v>
      </c>
      <c r="M66" s="180">
        <v>1</v>
      </c>
      <c r="N66" s="180"/>
      <c r="O66" s="180"/>
      <c r="P66" s="168">
        <f t="shared" ref="P66:P84" si="37">SUM(N66*10+O66)/M66*10</f>
        <v>0</v>
      </c>
      <c r="Q66" s="180">
        <v>1</v>
      </c>
      <c r="R66" s="180"/>
      <c r="S66" s="180"/>
      <c r="T66" s="168">
        <f t="shared" ref="T66:T84" si="38">SUM(R66*10+S66)/Q66*10</f>
        <v>0</v>
      </c>
      <c r="U66" s="180">
        <v>1</v>
      </c>
      <c r="V66" s="180"/>
      <c r="W66" s="180"/>
      <c r="X66" s="168">
        <f t="shared" si="32"/>
        <v>0</v>
      </c>
      <c r="Y66" s="180">
        <v>1</v>
      </c>
      <c r="Z66" s="180"/>
      <c r="AA66" s="180"/>
      <c r="AB66" s="168">
        <f t="shared" ref="AB66:AB97" si="39">SUM(Z66*10+AA66)/Y66*10</f>
        <v>0</v>
      </c>
      <c r="AC66" s="180">
        <v>1</v>
      </c>
      <c r="AD66" s="180"/>
      <c r="AE66" s="180"/>
      <c r="AF66" s="168">
        <f t="shared" ref="AF66:AF97" si="40">SUM(AD66*10+AE66)/AC66*10</f>
        <v>0</v>
      </c>
      <c r="AG66" s="180">
        <v>1</v>
      </c>
      <c r="AH66" s="180"/>
      <c r="AI66" s="180"/>
      <c r="AJ66" s="168">
        <f t="shared" ref="AJ66:AJ91" si="41">SUM(AH66*10+AI66)/AG66*10</f>
        <v>0</v>
      </c>
      <c r="AK66" s="180">
        <v>1</v>
      </c>
      <c r="AL66" s="180">
        <v>1</v>
      </c>
      <c r="AM66" s="180"/>
      <c r="AN66" s="180"/>
      <c r="AO66" s="168">
        <f t="shared" ref="AO66:AO97" si="42">SUM(AM66*10+AN66/AL66)/AK66*10</f>
        <v>0</v>
      </c>
      <c r="AP66" s="180">
        <v>1</v>
      </c>
      <c r="AQ66" s="180"/>
      <c r="AR66" s="180"/>
      <c r="AS66" s="168">
        <f t="shared" ref="AS66:AS97" si="43">SUM(AQ66*10+AR66)/AP66*10</f>
        <v>0</v>
      </c>
      <c r="AT66" s="180">
        <v>1</v>
      </c>
      <c r="AU66" s="180"/>
      <c r="AV66" s="180"/>
      <c r="AW66" s="181">
        <f t="shared" ref="AW66:AW97" si="44">SUM(AU66*10+AV66)/AT66*10</f>
        <v>0</v>
      </c>
      <c r="AX66" s="180">
        <v>1</v>
      </c>
      <c r="AY66" s="180"/>
      <c r="AZ66" s="180"/>
      <c r="BA66" s="168">
        <f t="shared" ref="BA66:BA97" si="45">SUM(AY66*10+AZ66)/AX66*10</f>
        <v>0</v>
      </c>
      <c r="BB66" s="153">
        <f t="shared" si="34"/>
        <v>250</v>
      </c>
      <c r="BC66" s="182">
        <v>250</v>
      </c>
      <c r="BD66" s="153">
        <f t="shared" ref="BD66:BD97" si="46">BB66-BC66</f>
        <v>0</v>
      </c>
      <c r="BE66" s="153" t="str">
        <f t="shared" ref="BE66:BE97" si="47">IF(BD66=0,"geen actie",CONCATENATE("diploma uitschrijven: ",BB66," punten"))</f>
        <v>geen actie</v>
      </c>
      <c r="BF66" s="149">
        <v>74</v>
      </c>
      <c r="BG66" s="183"/>
      <c r="BH66" s="183"/>
      <c r="BI66" s="183"/>
      <c r="BJ66" s="183"/>
      <c r="BK66" s="183"/>
      <c r="BL66" s="183"/>
      <c r="BM66" s="183"/>
      <c r="BN66" s="183"/>
    </row>
    <row r="67" spans="1:66" ht="20.25" customHeight="1" x14ac:dyDescent="0.25">
      <c r="A67" s="149">
        <v>48</v>
      </c>
      <c r="B67" s="149" t="str">
        <f t="shared" si="35"/>
        <v>v</v>
      </c>
      <c r="C67" s="149" t="s">
        <v>239</v>
      </c>
      <c r="D67" s="184"/>
      <c r="E67" s="174" t="s">
        <v>296</v>
      </c>
      <c r="F67" s="185">
        <v>116620</v>
      </c>
      <c r="G67" s="186" t="s">
        <v>257</v>
      </c>
      <c r="H67" s="176">
        <f>SUM(L67+P67+T67+X67+AB67+AF67+AJ67+AO67+AS67+AW67+BA67)</f>
        <v>291.66666666666663</v>
      </c>
      <c r="I67" s="187">
        <v>2005</v>
      </c>
      <c r="J67" s="178">
        <f>[1]Aantallen!$B$1-I67</f>
        <v>15</v>
      </c>
      <c r="K67" s="179">
        <f t="shared" si="36"/>
        <v>0</v>
      </c>
      <c r="L67" s="164">
        <v>291.66666666666663</v>
      </c>
      <c r="M67" s="180">
        <v>1</v>
      </c>
      <c r="N67" s="180"/>
      <c r="O67" s="180"/>
      <c r="P67" s="168">
        <f t="shared" si="37"/>
        <v>0</v>
      </c>
      <c r="Q67" s="180">
        <v>1</v>
      </c>
      <c r="R67" s="180"/>
      <c r="S67" s="180"/>
      <c r="T67" s="168">
        <f t="shared" si="38"/>
        <v>0</v>
      </c>
      <c r="U67" s="180">
        <v>1</v>
      </c>
      <c r="V67" s="180"/>
      <c r="W67" s="180"/>
      <c r="X67" s="168">
        <f t="shared" si="32"/>
        <v>0</v>
      </c>
      <c r="Y67" s="180">
        <v>1</v>
      </c>
      <c r="Z67" s="180"/>
      <c r="AA67" s="180"/>
      <c r="AB67" s="168">
        <f t="shared" si="39"/>
        <v>0</v>
      </c>
      <c r="AC67" s="180">
        <v>1</v>
      </c>
      <c r="AD67" s="180"/>
      <c r="AE67" s="180"/>
      <c r="AF67" s="168">
        <f t="shared" si="40"/>
        <v>0</v>
      </c>
      <c r="AG67" s="180">
        <v>1</v>
      </c>
      <c r="AH67" s="180"/>
      <c r="AI67" s="180"/>
      <c r="AJ67" s="168">
        <f t="shared" si="41"/>
        <v>0</v>
      </c>
      <c r="AK67" s="180">
        <v>1</v>
      </c>
      <c r="AL67" s="180">
        <v>1</v>
      </c>
      <c r="AM67" s="180"/>
      <c r="AN67" s="180"/>
      <c r="AO67" s="168">
        <f t="shared" si="42"/>
        <v>0</v>
      </c>
      <c r="AP67" s="180">
        <v>1</v>
      </c>
      <c r="AQ67" s="180"/>
      <c r="AR67" s="180"/>
      <c r="AS67" s="168">
        <f t="shared" si="43"/>
        <v>0</v>
      </c>
      <c r="AT67" s="180">
        <v>1</v>
      </c>
      <c r="AU67" s="180"/>
      <c r="AV67" s="180"/>
      <c r="AW67" s="181">
        <f t="shared" si="44"/>
        <v>0</v>
      </c>
      <c r="AX67" s="180">
        <v>1</v>
      </c>
      <c r="AY67" s="180"/>
      <c r="AZ67" s="180"/>
      <c r="BA67" s="168">
        <f t="shared" si="45"/>
        <v>0</v>
      </c>
      <c r="BB67" s="153">
        <f t="shared" si="34"/>
        <v>250</v>
      </c>
      <c r="BC67" s="182">
        <v>250</v>
      </c>
      <c r="BD67" s="153">
        <f t="shared" si="46"/>
        <v>0</v>
      </c>
      <c r="BE67" s="153" t="str">
        <f t="shared" si="47"/>
        <v>geen actie</v>
      </c>
      <c r="BF67" s="149">
        <v>48</v>
      </c>
      <c r="BG67" s="183"/>
      <c r="BH67" s="183"/>
      <c r="BI67" s="183"/>
      <c r="BJ67" s="183"/>
      <c r="BK67" s="183"/>
      <c r="BL67" s="183"/>
      <c r="BM67" s="183"/>
      <c r="BN67" s="183"/>
    </row>
    <row r="68" spans="1:66" ht="18" customHeight="1" x14ac:dyDescent="0.25">
      <c r="A68" s="149">
        <v>75</v>
      </c>
      <c r="B68" s="149" t="str">
        <f t="shared" si="35"/>
        <v>v</v>
      </c>
      <c r="C68" s="149" t="s">
        <v>239</v>
      </c>
      <c r="D68" s="149"/>
      <c r="E68" s="174" t="s">
        <v>355</v>
      </c>
      <c r="F68" s="191">
        <v>117850</v>
      </c>
      <c r="G68" s="187" t="s">
        <v>319</v>
      </c>
      <c r="H68" s="176">
        <f>SUM(L68+P68+T68+X68+AB68+AF68+AJ68+AN68+AR68+AV68+AZ68)</f>
        <v>158.57142857142858</v>
      </c>
      <c r="I68" s="153">
        <v>2008</v>
      </c>
      <c r="J68" s="178">
        <f>[1]Aantallen!$B$1-I68</f>
        <v>12</v>
      </c>
      <c r="K68" s="179">
        <f t="shared" si="36"/>
        <v>0</v>
      </c>
      <c r="L68" s="164">
        <v>158.57142857142858</v>
      </c>
      <c r="M68" s="180">
        <v>1</v>
      </c>
      <c r="N68" s="180"/>
      <c r="O68" s="180"/>
      <c r="P68" s="168">
        <f t="shared" si="37"/>
        <v>0</v>
      </c>
      <c r="Q68" s="180">
        <v>1</v>
      </c>
      <c r="R68" s="180"/>
      <c r="S68" s="180"/>
      <c r="T68" s="168">
        <f t="shared" si="38"/>
        <v>0</v>
      </c>
      <c r="U68" s="180">
        <v>1</v>
      </c>
      <c r="V68" s="180"/>
      <c r="W68" s="180"/>
      <c r="X68" s="168">
        <f t="shared" si="32"/>
        <v>0</v>
      </c>
      <c r="Y68" s="180">
        <v>1</v>
      </c>
      <c r="Z68" s="180"/>
      <c r="AA68" s="180"/>
      <c r="AB68" s="168">
        <f t="shared" si="39"/>
        <v>0</v>
      </c>
      <c r="AC68" s="180">
        <v>1</v>
      </c>
      <c r="AD68" s="180"/>
      <c r="AE68" s="180"/>
      <c r="AF68" s="168">
        <f t="shared" si="40"/>
        <v>0</v>
      </c>
      <c r="AG68" s="180">
        <v>1</v>
      </c>
      <c r="AH68" s="180"/>
      <c r="AI68" s="180"/>
      <c r="AJ68" s="168">
        <f t="shared" si="41"/>
        <v>0</v>
      </c>
      <c r="AK68" s="180">
        <v>1</v>
      </c>
      <c r="AL68" s="180">
        <v>1</v>
      </c>
      <c r="AM68" s="180"/>
      <c r="AN68" s="180"/>
      <c r="AO68" s="168">
        <f t="shared" si="42"/>
        <v>0</v>
      </c>
      <c r="AP68" s="180">
        <v>1</v>
      </c>
      <c r="AQ68" s="180"/>
      <c r="AR68" s="180"/>
      <c r="AS68" s="168">
        <f t="shared" si="43"/>
        <v>0</v>
      </c>
      <c r="AT68" s="180">
        <v>1</v>
      </c>
      <c r="AU68" s="180"/>
      <c r="AV68" s="180"/>
      <c r="AW68" s="181">
        <f t="shared" si="44"/>
        <v>0</v>
      </c>
      <c r="AX68" s="180">
        <v>1</v>
      </c>
      <c r="AY68" s="180"/>
      <c r="AZ68" s="180"/>
      <c r="BA68" s="168">
        <f t="shared" si="45"/>
        <v>0</v>
      </c>
      <c r="BB68" s="153">
        <f t="shared" si="34"/>
        <v>0</v>
      </c>
      <c r="BC68" s="182">
        <v>0</v>
      </c>
      <c r="BD68" s="153">
        <f t="shared" si="46"/>
        <v>0</v>
      </c>
      <c r="BE68" s="153" t="str">
        <f t="shared" si="47"/>
        <v>geen actie</v>
      </c>
      <c r="BF68" s="149">
        <v>75</v>
      </c>
      <c r="BG68" s="183"/>
      <c r="BH68" s="183"/>
      <c r="BI68" s="183"/>
      <c r="BJ68" s="183"/>
      <c r="BK68" s="183"/>
      <c r="BL68" s="183"/>
      <c r="BM68" s="183"/>
      <c r="BN68" s="183"/>
    </row>
    <row r="69" spans="1:66" ht="18" customHeight="1" x14ac:dyDescent="0.25">
      <c r="A69" s="149">
        <v>49</v>
      </c>
      <c r="B69" s="149" t="str">
        <f t="shared" si="35"/>
        <v>v</v>
      </c>
      <c r="C69" s="149" t="s">
        <v>239</v>
      </c>
      <c r="D69" s="153"/>
      <c r="E69" s="174" t="s">
        <v>297</v>
      </c>
      <c r="F69" s="191"/>
      <c r="G69" s="186" t="s">
        <v>257</v>
      </c>
      <c r="H69" s="176">
        <f t="shared" ref="H69:H75" si="48">SUM(L69+P69+T69+X69+AB69+AF69+AJ69+AO69+AS69+AW69+BA69)</f>
        <v>1994.202380952381</v>
      </c>
      <c r="I69" s="187">
        <v>2007</v>
      </c>
      <c r="J69" s="178">
        <f>[1]Aantallen!$B$1-I69</f>
        <v>13</v>
      </c>
      <c r="K69" s="179">
        <f t="shared" si="36"/>
        <v>176.66666666666674</v>
      </c>
      <c r="L69" s="164">
        <v>1817.5357142857142</v>
      </c>
      <c r="M69" s="180">
        <v>1</v>
      </c>
      <c r="N69" s="180"/>
      <c r="O69" s="180"/>
      <c r="P69" s="168">
        <f t="shared" si="37"/>
        <v>0</v>
      </c>
      <c r="Q69" s="180">
        <v>8</v>
      </c>
      <c r="R69" s="180">
        <v>4</v>
      </c>
      <c r="S69" s="180">
        <v>32</v>
      </c>
      <c r="T69" s="168">
        <f t="shared" si="38"/>
        <v>90</v>
      </c>
      <c r="U69" s="180">
        <v>1</v>
      </c>
      <c r="V69" s="180"/>
      <c r="W69" s="180"/>
      <c r="X69" s="168">
        <f t="shared" si="32"/>
        <v>0</v>
      </c>
      <c r="Y69" s="180">
        <v>1</v>
      </c>
      <c r="Z69" s="180"/>
      <c r="AA69" s="180"/>
      <c r="AB69" s="168">
        <f t="shared" si="39"/>
        <v>0</v>
      </c>
      <c r="AC69" s="180">
        <v>1</v>
      </c>
      <c r="AD69" s="180"/>
      <c r="AE69" s="180"/>
      <c r="AF69" s="168">
        <f t="shared" si="40"/>
        <v>0</v>
      </c>
      <c r="AG69" s="180">
        <v>1</v>
      </c>
      <c r="AH69" s="180"/>
      <c r="AI69" s="180"/>
      <c r="AJ69" s="168">
        <f t="shared" si="41"/>
        <v>0</v>
      </c>
      <c r="AK69" s="180">
        <v>6</v>
      </c>
      <c r="AL69" s="180">
        <v>1</v>
      </c>
      <c r="AM69" s="180">
        <v>3</v>
      </c>
      <c r="AN69" s="180">
        <v>22</v>
      </c>
      <c r="AO69" s="168">
        <f t="shared" si="42"/>
        <v>86.666666666666657</v>
      </c>
      <c r="AP69" s="180">
        <v>1</v>
      </c>
      <c r="AQ69" s="180"/>
      <c r="AR69" s="180"/>
      <c r="AS69" s="168">
        <f t="shared" si="43"/>
        <v>0</v>
      </c>
      <c r="AT69" s="180">
        <v>1</v>
      </c>
      <c r="AU69" s="180"/>
      <c r="AV69" s="180"/>
      <c r="AW69" s="181">
        <f t="shared" si="44"/>
        <v>0</v>
      </c>
      <c r="AX69" s="180">
        <v>1</v>
      </c>
      <c r="AY69" s="180"/>
      <c r="AZ69" s="180"/>
      <c r="BA69" s="168">
        <f t="shared" si="45"/>
        <v>0</v>
      </c>
      <c r="BB69" s="153">
        <f t="shared" si="34"/>
        <v>1500</v>
      </c>
      <c r="BC69" s="182">
        <v>1500</v>
      </c>
      <c r="BD69" s="153">
        <f t="shared" si="46"/>
        <v>0</v>
      </c>
      <c r="BE69" s="153" t="str">
        <f t="shared" si="47"/>
        <v>geen actie</v>
      </c>
      <c r="BF69" s="149">
        <v>49</v>
      </c>
      <c r="BG69" s="183"/>
      <c r="BH69" s="183"/>
      <c r="BI69" s="183"/>
      <c r="BJ69" s="183"/>
      <c r="BK69" s="183"/>
      <c r="BL69" s="183"/>
      <c r="BM69" s="183"/>
      <c r="BN69" s="183"/>
    </row>
    <row r="70" spans="1:66" ht="20.25" customHeight="1" x14ac:dyDescent="0.25">
      <c r="A70" s="149">
        <v>50</v>
      </c>
      <c r="B70" s="149" t="str">
        <f t="shared" si="35"/>
        <v>v</v>
      </c>
      <c r="C70" s="149" t="s">
        <v>239</v>
      </c>
      <c r="D70" s="153"/>
      <c r="E70" s="174" t="s">
        <v>298</v>
      </c>
      <c r="F70" s="153">
        <v>114255</v>
      </c>
      <c r="G70" s="175" t="s">
        <v>257</v>
      </c>
      <c r="H70" s="176">
        <f t="shared" si="48"/>
        <v>3242.6706349206338</v>
      </c>
      <c r="I70" s="177">
        <v>2003</v>
      </c>
      <c r="J70" s="178">
        <f>[1]Aantallen!$B$1-I70</f>
        <v>17</v>
      </c>
      <c r="K70" s="179">
        <f t="shared" si="36"/>
        <v>201.83333333333348</v>
      </c>
      <c r="L70" s="164">
        <v>3040.8373015873003</v>
      </c>
      <c r="M70" s="180">
        <v>1</v>
      </c>
      <c r="N70" s="180"/>
      <c r="O70" s="180"/>
      <c r="P70" s="168">
        <f t="shared" si="37"/>
        <v>0</v>
      </c>
      <c r="Q70" s="180">
        <v>12</v>
      </c>
      <c r="R70" s="180">
        <v>5</v>
      </c>
      <c r="S70" s="180">
        <v>41</v>
      </c>
      <c r="T70" s="168">
        <f t="shared" si="38"/>
        <v>75.833333333333329</v>
      </c>
      <c r="U70" s="180">
        <v>1</v>
      </c>
      <c r="V70" s="180"/>
      <c r="W70" s="180"/>
      <c r="X70" s="168">
        <f t="shared" si="32"/>
        <v>0</v>
      </c>
      <c r="Y70" s="180">
        <v>1</v>
      </c>
      <c r="Z70" s="180"/>
      <c r="AA70" s="180"/>
      <c r="AB70" s="168">
        <f t="shared" si="39"/>
        <v>0</v>
      </c>
      <c r="AC70" s="180">
        <v>1</v>
      </c>
      <c r="AD70" s="180"/>
      <c r="AE70" s="180"/>
      <c r="AF70" s="168">
        <f t="shared" si="40"/>
        <v>0</v>
      </c>
      <c r="AG70" s="180">
        <v>1</v>
      </c>
      <c r="AH70" s="180"/>
      <c r="AI70" s="180"/>
      <c r="AJ70" s="168">
        <f t="shared" si="41"/>
        <v>0</v>
      </c>
      <c r="AK70" s="180">
        <v>5</v>
      </c>
      <c r="AL70" s="180">
        <v>1</v>
      </c>
      <c r="AM70" s="180">
        <v>4</v>
      </c>
      <c r="AN70" s="180">
        <v>23</v>
      </c>
      <c r="AO70" s="168">
        <f t="shared" si="42"/>
        <v>126</v>
      </c>
      <c r="AP70" s="180">
        <v>1</v>
      </c>
      <c r="AQ70" s="180"/>
      <c r="AR70" s="180"/>
      <c r="AS70" s="168">
        <f t="shared" si="43"/>
        <v>0</v>
      </c>
      <c r="AT70" s="180">
        <v>1</v>
      </c>
      <c r="AU70" s="180"/>
      <c r="AV70" s="180"/>
      <c r="AW70" s="181">
        <f t="shared" si="44"/>
        <v>0</v>
      </c>
      <c r="AX70" s="180">
        <v>1</v>
      </c>
      <c r="AY70" s="180"/>
      <c r="AZ70" s="180"/>
      <c r="BA70" s="168">
        <f t="shared" si="45"/>
        <v>0</v>
      </c>
      <c r="BB70" s="153">
        <f t="shared" si="34"/>
        <v>3000</v>
      </c>
      <c r="BC70" s="182">
        <v>3000</v>
      </c>
      <c r="BD70" s="153">
        <f t="shared" si="46"/>
        <v>0</v>
      </c>
      <c r="BE70" s="153" t="str">
        <f t="shared" si="47"/>
        <v>geen actie</v>
      </c>
      <c r="BF70" s="149">
        <v>50</v>
      </c>
      <c r="BG70" s="183"/>
      <c r="BH70" s="183"/>
      <c r="BI70" s="183"/>
      <c r="BJ70" s="183"/>
      <c r="BK70" s="183"/>
      <c r="BL70" s="183"/>
      <c r="BM70" s="183"/>
      <c r="BN70" s="183"/>
    </row>
    <row r="71" spans="1:66" ht="20.25" customHeight="1" x14ac:dyDescent="0.25">
      <c r="A71" s="149">
        <v>11</v>
      </c>
      <c r="B71" s="149" t="str">
        <f t="shared" si="35"/>
        <v>v</v>
      </c>
      <c r="C71" s="149"/>
      <c r="D71" s="371"/>
      <c r="E71" s="174" t="s">
        <v>644</v>
      </c>
      <c r="F71" s="185"/>
      <c r="G71" s="186" t="s">
        <v>247</v>
      </c>
      <c r="H71" s="176">
        <f t="shared" si="48"/>
        <v>135.71428571428572</v>
      </c>
      <c r="I71" s="187">
        <v>2007</v>
      </c>
      <c r="J71" s="178">
        <f>[1]Aantallen!$B$1-I71</f>
        <v>13</v>
      </c>
      <c r="K71" s="179">
        <f t="shared" si="36"/>
        <v>135.71428571428572</v>
      </c>
      <c r="L71" s="164"/>
      <c r="M71" s="180">
        <v>1</v>
      </c>
      <c r="N71" s="180"/>
      <c r="O71" s="180"/>
      <c r="P71" s="168">
        <f t="shared" si="37"/>
        <v>0</v>
      </c>
      <c r="Q71" s="180">
        <v>7</v>
      </c>
      <c r="R71" s="180">
        <v>2</v>
      </c>
      <c r="S71" s="180">
        <v>21</v>
      </c>
      <c r="T71" s="168">
        <f t="shared" si="38"/>
        <v>58.571428571428569</v>
      </c>
      <c r="U71" s="180">
        <v>1</v>
      </c>
      <c r="V71" s="180"/>
      <c r="W71" s="180"/>
      <c r="X71" s="168">
        <f t="shared" si="32"/>
        <v>0</v>
      </c>
      <c r="Y71" s="180">
        <v>1</v>
      </c>
      <c r="Z71" s="180"/>
      <c r="AA71" s="180"/>
      <c r="AB71" s="168">
        <f t="shared" si="39"/>
        <v>0</v>
      </c>
      <c r="AC71" s="180">
        <v>1</v>
      </c>
      <c r="AD71" s="180"/>
      <c r="AE71" s="180"/>
      <c r="AF71" s="168">
        <f t="shared" si="40"/>
        <v>0</v>
      </c>
      <c r="AG71" s="180">
        <v>1</v>
      </c>
      <c r="AH71" s="180"/>
      <c r="AI71" s="180"/>
      <c r="AJ71" s="168">
        <f t="shared" si="41"/>
        <v>0</v>
      </c>
      <c r="AK71" s="180">
        <v>7</v>
      </c>
      <c r="AL71" s="180">
        <v>1</v>
      </c>
      <c r="AM71" s="180">
        <v>3</v>
      </c>
      <c r="AN71" s="180">
        <v>24</v>
      </c>
      <c r="AO71" s="168">
        <f t="shared" si="42"/>
        <v>77.142857142857139</v>
      </c>
      <c r="AP71" s="180">
        <v>1</v>
      </c>
      <c r="AQ71" s="180"/>
      <c r="AR71" s="180"/>
      <c r="AS71" s="168">
        <f t="shared" si="43"/>
        <v>0</v>
      </c>
      <c r="AT71" s="180">
        <v>1</v>
      </c>
      <c r="AU71" s="180"/>
      <c r="AV71" s="180"/>
      <c r="AW71" s="181">
        <f t="shared" si="44"/>
        <v>0</v>
      </c>
      <c r="AX71" s="180">
        <v>1</v>
      </c>
      <c r="AY71" s="180"/>
      <c r="AZ71" s="180"/>
      <c r="BA71" s="168">
        <f t="shared" si="45"/>
        <v>0</v>
      </c>
      <c r="BB71" s="153">
        <f t="shared" si="34"/>
        <v>0</v>
      </c>
      <c r="BC71" s="182">
        <v>0</v>
      </c>
      <c r="BD71" s="153">
        <f t="shared" si="46"/>
        <v>0</v>
      </c>
      <c r="BE71" s="153" t="str">
        <f t="shared" si="47"/>
        <v>geen actie</v>
      </c>
      <c r="BF71" s="149">
        <v>11</v>
      </c>
      <c r="BG71" s="183"/>
      <c r="BH71" s="183"/>
      <c r="BI71" s="183"/>
      <c r="BJ71" s="183"/>
      <c r="BK71" s="183"/>
      <c r="BL71" s="183"/>
      <c r="BM71" s="183"/>
      <c r="BN71" s="183"/>
    </row>
    <row r="72" spans="1:66" x14ac:dyDescent="0.25">
      <c r="A72" s="149">
        <v>51</v>
      </c>
      <c r="B72" s="149" t="str">
        <f t="shared" si="35"/>
        <v>v</v>
      </c>
      <c r="C72" s="149" t="s">
        <v>239</v>
      </c>
      <c r="D72" s="153"/>
      <c r="E72" s="174" t="s">
        <v>299</v>
      </c>
      <c r="F72" s="153"/>
      <c r="G72" s="175" t="s">
        <v>254</v>
      </c>
      <c r="H72" s="176">
        <f t="shared" si="48"/>
        <v>332.52380952380952</v>
      </c>
      <c r="I72" s="187">
        <v>2005</v>
      </c>
      <c r="J72" s="178">
        <f>[1]Aantallen!$B$1-I72</f>
        <v>15</v>
      </c>
      <c r="K72" s="179">
        <f t="shared" si="36"/>
        <v>205.33333333333334</v>
      </c>
      <c r="L72" s="164">
        <v>127.19047619047618</v>
      </c>
      <c r="M72" s="180">
        <v>6</v>
      </c>
      <c r="N72" s="180">
        <v>3</v>
      </c>
      <c r="O72" s="180">
        <v>26</v>
      </c>
      <c r="P72" s="168">
        <f t="shared" si="37"/>
        <v>93.333333333333343</v>
      </c>
      <c r="Q72" s="180">
        <v>10</v>
      </c>
      <c r="R72" s="180">
        <v>7</v>
      </c>
      <c r="S72" s="180">
        <v>42</v>
      </c>
      <c r="T72" s="168">
        <f t="shared" si="38"/>
        <v>112</v>
      </c>
      <c r="U72" s="180">
        <v>1</v>
      </c>
      <c r="V72" s="180"/>
      <c r="W72" s="180"/>
      <c r="X72" s="168">
        <f t="shared" si="32"/>
        <v>0</v>
      </c>
      <c r="Y72" s="180">
        <v>1</v>
      </c>
      <c r="Z72" s="180"/>
      <c r="AA72" s="180"/>
      <c r="AB72" s="168">
        <f t="shared" si="39"/>
        <v>0</v>
      </c>
      <c r="AC72" s="180">
        <v>1</v>
      </c>
      <c r="AD72" s="180"/>
      <c r="AE72" s="180"/>
      <c r="AF72" s="168">
        <f t="shared" si="40"/>
        <v>0</v>
      </c>
      <c r="AG72" s="180">
        <v>1</v>
      </c>
      <c r="AH72" s="180"/>
      <c r="AI72" s="180"/>
      <c r="AJ72" s="168">
        <f t="shared" si="41"/>
        <v>0</v>
      </c>
      <c r="AK72" s="180">
        <v>1</v>
      </c>
      <c r="AL72" s="180">
        <v>1</v>
      </c>
      <c r="AM72" s="180"/>
      <c r="AN72" s="180"/>
      <c r="AO72" s="168">
        <f t="shared" si="42"/>
        <v>0</v>
      </c>
      <c r="AP72" s="180">
        <v>1</v>
      </c>
      <c r="AQ72" s="180"/>
      <c r="AR72" s="180"/>
      <c r="AS72" s="168">
        <f t="shared" si="43"/>
        <v>0</v>
      </c>
      <c r="AT72" s="180">
        <v>1</v>
      </c>
      <c r="AU72" s="180"/>
      <c r="AV72" s="180"/>
      <c r="AW72" s="181">
        <f t="shared" si="44"/>
        <v>0</v>
      </c>
      <c r="AX72" s="180">
        <v>1</v>
      </c>
      <c r="AY72" s="180"/>
      <c r="AZ72" s="180"/>
      <c r="BA72" s="168">
        <f t="shared" si="45"/>
        <v>0</v>
      </c>
      <c r="BB72" s="153">
        <f t="shared" si="34"/>
        <v>250</v>
      </c>
      <c r="BC72" s="182">
        <v>0</v>
      </c>
      <c r="BD72" s="153">
        <f t="shared" si="46"/>
        <v>250</v>
      </c>
      <c r="BE72" s="153" t="str">
        <f t="shared" si="47"/>
        <v>diploma uitschrijven: 250 punten</v>
      </c>
      <c r="BF72" s="149">
        <v>51</v>
      </c>
      <c r="BG72" s="183"/>
      <c r="BH72" s="183"/>
      <c r="BI72" s="183"/>
      <c r="BJ72" s="183"/>
      <c r="BK72" s="183"/>
      <c r="BL72" s="183"/>
      <c r="BM72" s="183"/>
      <c r="BN72" s="183"/>
    </row>
    <row r="73" spans="1:66" ht="18" customHeight="1" x14ac:dyDescent="0.25">
      <c r="A73" s="149">
        <v>52</v>
      </c>
      <c r="B73" s="149" t="str">
        <f t="shared" si="35"/>
        <v>v</v>
      </c>
      <c r="C73" s="149"/>
      <c r="D73" s="173"/>
      <c r="E73" s="174" t="s">
        <v>300</v>
      </c>
      <c r="F73" s="153"/>
      <c r="G73" s="175" t="s">
        <v>254</v>
      </c>
      <c r="H73" s="176">
        <f t="shared" si="48"/>
        <v>117.3015873015873</v>
      </c>
      <c r="I73" s="187"/>
      <c r="J73" s="178">
        <f>[1]Aantallen!$B$1-I73</f>
        <v>2020</v>
      </c>
      <c r="K73" s="179">
        <f t="shared" si="36"/>
        <v>0</v>
      </c>
      <c r="L73" s="164">
        <v>117.3015873015873</v>
      </c>
      <c r="M73" s="180">
        <v>1</v>
      </c>
      <c r="N73" s="180"/>
      <c r="O73" s="180"/>
      <c r="P73" s="168">
        <f t="shared" si="37"/>
        <v>0</v>
      </c>
      <c r="Q73" s="180">
        <v>1</v>
      </c>
      <c r="R73" s="180"/>
      <c r="S73" s="180"/>
      <c r="T73" s="168">
        <f t="shared" si="38"/>
        <v>0</v>
      </c>
      <c r="U73" s="180">
        <v>1</v>
      </c>
      <c r="V73" s="180"/>
      <c r="W73" s="180"/>
      <c r="X73" s="168">
        <f t="shared" si="32"/>
        <v>0</v>
      </c>
      <c r="Y73" s="180">
        <v>1</v>
      </c>
      <c r="Z73" s="180"/>
      <c r="AA73" s="180"/>
      <c r="AB73" s="168">
        <f t="shared" si="39"/>
        <v>0</v>
      </c>
      <c r="AC73" s="180">
        <v>1</v>
      </c>
      <c r="AD73" s="180"/>
      <c r="AE73" s="180"/>
      <c r="AF73" s="168">
        <f t="shared" si="40"/>
        <v>0</v>
      </c>
      <c r="AG73" s="180">
        <v>1</v>
      </c>
      <c r="AH73" s="180"/>
      <c r="AI73" s="180"/>
      <c r="AJ73" s="168">
        <f t="shared" si="41"/>
        <v>0</v>
      </c>
      <c r="AK73" s="180">
        <v>1</v>
      </c>
      <c r="AL73" s="180">
        <v>1</v>
      </c>
      <c r="AM73" s="180"/>
      <c r="AN73" s="180"/>
      <c r="AO73" s="168">
        <f t="shared" si="42"/>
        <v>0</v>
      </c>
      <c r="AP73" s="180">
        <v>1</v>
      </c>
      <c r="AQ73" s="180"/>
      <c r="AR73" s="180"/>
      <c r="AS73" s="168">
        <f t="shared" si="43"/>
        <v>0</v>
      </c>
      <c r="AT73" s="180">
        <v>1</v>
      </c>
      <c r="AU73" s="180"/>
      <c r="AV73" s="180"/>
      <c r="AW73" s="181">
        <f t="shared" si="44"/>
        <v>0</v>
      </c>
      <c r="AX73" s="180">
        <v>1</v>
      </c>
      <c r="AY73" s="180"/>
      <c r="AZ73" s="180"/>
      <c r="BA73" s="168">
        <f t="shared" si="45"/>
        <v>0</v>
      </c>
      <c r="BB73" s="153">
        <f t="shared" si="34"/>
        <v>0</v>
      </c>
      <c r="BC73" s="182">
        <v>0</v>
      </c>
      <c r="BD73" s="153">
        <f t="shared" si="46"/>
        <v>0</v>
      </c>
      <c r="BE73" s="153" t="str">
        <f t="shared" si="47"/>
        <v>geen actie</v>
      </c>
      <c r="BF73" s="149">
        <v>52</v>
      </c>
      <c r="BG73" s="183"/>
      <c r="BH73" s="183"/>
      <c r="BI73" s="183"/>
      <c r="BJ73" s="183"/>
      <c r="BK73" s="183"/>
      <c r="BL73" s="183"/>
      <c r="BM73" s="183"/>
      <c r="BN73" s="183"/>
    </row>
    <row r="74" spans="1:66" ht="20.25" customHeight="1" x14ac:dyDescent="0.25">
      <c r="A74" s="149">
        <v>53</v>
      </c>
      <c r="B74" s="149" t="str">
        <f t="shared" si="35"/>
        <v>v</v>
      </c>
      <c r="C74" s="149" t="s">
        <v>239</v>
      </c>
      <c r="D74" s="184"/>
      <c r="E74" s="174" t="s">
        <v>301</v>
      </c>
      <c r="F74" s="185"/>
      <c r="G74" s="186" t="s">
        <v>293</v>
      </c>
      <c r="H74" s="176">
        <f t="shared" si="48"/>
        <v>231.11111111111111</v>
      </c>
      <c r="I74" s="187">
        <v>2005</v>
      </c>
      <c r="J74" s="178">
        <f>[1]Aantallen!$B$1-I74</f>
        <v>15</v>
      </c>
      <c r="K74" s="179">
        <f t="shared" si="36"/>
        <v>0</v>
      </c>
      <c r="L74" s="164">
        <v>231.11111111111111</v>
      </c>
      <c r="M74" s="180">
        <v>1</v>
      </c>
      <c r="N74" s="180"/>
      <c r="O74" s="180"/>
      <c r="P74" s="168">
        <f t="shared" si="37"/>
        <v>0</v>
      </c>
      <c r="Q74" s="180">
        <v>1</v>
      </c>
      <c r="R74" s="180"/>
      <c r="S74" s="180"/>
      <c r="T74" s="168">
        <f t="shared" si="38"/>
        <v>0</v>
      </c>
      <c r="U74" s="180">
        <v>1</v>
      </c>
      <c r="V74" s="180"/>
      <c r="W74" s="180"/>
      <c r="X74" s="168">
        <f t="shared" si="32"/>
        <v>0</v>
      </c>
      <c r="Y74" s="180">
        <v>1</v>
      </c>
      <c r="Z74" s="180"/>
      <c r="AA74" s="180"/>
      <c r="AB74" s="168">
        <f t="shared" si="39"/>
        <v>0</v>
      </c>
      <c r="AC74" s="180">
        <v>1</v>
      </c>
      <c r="AD74" s="180"/>
      <c r="AE74" s="180"/>
      <c r="AF74" s="168">
        <f t="shared" si="40"/>
        <v>0</v>
      </c>
      <c r="AG74" s="180">
        <v>1</v>
      </c>
      <c r="AH74" s="180"/>
      <c r="AI74" s="180"/>
      <c r="AJ74" s="168">
        <f t="shared" si="41"/>
        <v>0</v>
      </c>
      <c r="AK74" s="180">
        <v>1</v>
      </c>
      <c r="AL74" s="180">
        <v>1</v>
      </c>
      <c r="AM74" s="180"/>
      <c r="AN74" s="180"/>
      <c r="AO74" s="168">
        <f t="shared" si="42"/>
        <v>0</v>
      </c>
      <c r="AP74" s="180">
        <v>1</v>
      </c>
      <c r="AQ74" s="180"/>
      <c r="AR74" s="180"/>
      <c r="AS74" s="168">
        <f t="shared" si="43"/>
        <v>0</v>
      </c>
      <c r="AT74" s="180">
        <v>1</v>
      </c>
      <c r="AU74" s="180"/>
      <c r="AV74" s="180"/>
      <c r="AW74" s="181">
        <f t="shared" si="44"/>
        <v>0</v>
      </c>
      <c r="AX74" s="180">
        <v>1</v>
      </c>
      <c r="AY74" s="180"/>
      <c r="AZ74" s="180"/>
      <c r="BA74" s="168">
        <f t="shared" si="45"/>
        <v>0</v>
      </c>
      <c r="BB74" s="153">
        <f t="shared" si="34"/>
        <v>0</v>
      </c>
      <c r="BC74" s="182">
        <v>0</v>
      </c>
      <c r="BD74" s="153">
        <f t="shared" si="46"/>
        <v>0</v>
      </c>
      <c r="BE74" s="153" t="str">
        <f t="shared" si="47"/>
        <v>geen actie</v>
      </c>
      <c r="BF74" s="149">
        <v>53</v>
      </c>
      <c r="BG74" s="183"/>
      <c r="BH74" s="183"/>
      <c r="BI74" s="183"/>
      <c r="BJ74" s="183"/>
      <c r="BK74" s="183"/>
      <c r="BL74" s="183"/>
      <c r="BM74" s="183"/>
      <c r="BN74" s="183"/>
    </row>
    <row r="75" spans="1:66" ht="18" customHeight="1" x14ac:dyDescent="0.25">
      <c r="A75" s="149">
        <v>54</v>
      </c>
      <c r="B75" s="149" t="str">
        <f t="shared" si="35"/>
        <v>v</v>
      </c>
      <c r="C75" s="149" t="s">
        <v>239</v>
      </c>
      <c r="D75" s="153"/>
      <c r="E75" s="174" t="s">
        <v>302</v>
      </c>
      <c r="F75" s="191">
        <v>117134</v>
      </c>
      <c r="G75" s="187" t="s">
        <v>303</v>
      </c>
      <c r="H75" s="176">
        <f t="shared" si="48"/>
        <v>1430.0952380952381</v>
      </c>
      <c r="I75" s="153">
        <v>2008</v>
      </c>
      <c r="J75" s="178">
        <f>[1]Aantallen!$B$1-I75</f>
        <v>12</v>
      </c>
      <c r="K75" s="179">
        <f t="shared" si="36"/>
        <v>111.66666666666674</v>
      </c>
      <c r="L75" s="164">
        <v>1318.4285714285713</v>
      </c>
      <c r="M75" s="180">
        <v>6</v>
      </c>
      <c r="N75" s="180">
        <v>4</v>
      </c>
      <c r="O75" s="180">
        <v>27</v>
      </c>
      <c r="P75" s="168">
        <f t="shared" si="37"/>
        <v>111.66666666666666</v>
      </c>
      <c r="Q75" s="180">
        <v>1</v>
      </c>
      <c r="R75" s="180"/>
      <c r="S75" s="180"/>
      <c r="T75" s="168">
        <f t="shared" si="38"/>
        <v>0</v>
      </c>
      <c r="U75" s="180">
        <v>1</v>
      </c>
      <c r="V75" s="180"/>
      <c r="W75" s="180"/>
      <c r="X75" s="168">
        <f t="shared" si="32"/>
        <v>0</v>
      </c>
      <c r="Y75" s="180">
        <v>1</v>
      </c>
      <c r="Z75" s="180"/>
      <c r="AA75" s="180"/>
      <c r="AB75" s="168">
        <f t="shared" si="39"/>
        <v>0</v>
      </c>
      <c r="AC75" s="180">
        <v>1</v>
      </c>
      <c r="AD75" s="180"/>
      <c r="AE75" s="180"/>
      <c r="AF75" s="168">
        <f t="shared" si="40"/>
        <v>0</v>
      </c>
      <c r="AG75" s="180">
        <v>1</v>
      </c>
      <c r="AH75" s="180"/>
      <c r="AI75" s="180"/>
      <c r="AJ75" s="168">
        <f t="shared" si="41"/>
        <v>0</v>
      </c>
      <c r="AK75" s="180">
        <v>1</v>
      </c>
      <c r="AL75" s="180">
        <v>1</v>
      </c>
      <c r="AM75" s="180"/>
      <c r="AN75" s="180"/>
      <c r="AO75" s="168">
        <f t="shared" si="42"/>
        <v>0</v>
      </c>
      <c r="AP75" s="180">
        <v>1</v>
      </c>
      <c r="AQ75" s="180"/>
      <c r="AR75" s="180"/>
      <c r="AS75" s="181">
        <f t="shared" si="43"/>
        <v>0</v>
      </c>
      <c r="AT75" s="180">
        <v>1</v>
      </c>
      <c r="AU75" s="180"/>
      <c r="AV75" s="180"/>
      <c r="AW75" s="168">
        <f t="shared" si="44"/>
        <v>0</v>
      </c>
      <c r="AX75" s="180">
        <v>1</v>
      </c>
      <c r="AY75" s="180"/>
      <c r="AZ75" s="180"/>
      <c r="BA75" s="168">
        <f t="shared" si="45"/>
        <v>0</v>
      </c>
      <c r="BB75" s="153">
        <f t="shared" si="34"/>
        <v>1000</v>
      </c>
      <c r="BC75" s="182">
        <v>1000</v>
      </c>
      <c r="BD75" s="153">
        <f t="shared" si="46"/>
        <v>0</v>
      </c>
      <c r="BE75" s="153" t="str">
        <f t="shared" si="47"/>
        <v>geen actie</v>
      </c>
      <c r="BF75" s="149">
        <v>54</v>
      </c>
      <c r="BG75" s="183"/>
      <c r="BH75" s="183"/>
      <c r="BI75" s="183"/>
      <c r="BJ75" s="183"/>
      <c r="BK75" s="183"/>
      <c r="BL75" s="183"/>
      <c r="BM75" s="183"/>
      <c r="BN75" s="183"/>
    </row>
    <row r="76" spans="1:66" ht="20.25" customHeight="1" x14ac:dyDescent="0.25">
      <c r="A76" s="149">
        <v>12</v>
      </c>
      <c r="B76" s="149" t="str">
        <f t="shared" si="35"/>
        <v>v</v>
      </c>
      <c r="C76" s="149"/>
      <c r="D76" s="184"/>
      <c r="E76" s="174" t="s">
        <v>361</v>
      </c>
      <c r="F76" s="191">
        <v>118263</v>
      </c>
      <c r="G76" s="153" t="s">
        <v>362</v>
      </c>
      <c r="H76" s="176">
        <f>SUM(L76+P76+T76+X76+AB76+AF76+AJ76+AN76+AR76+AV76+AZ76)</f>
        <v>105</v>
      </c>
      <c r="I76" s="218">
        <v>2007</v>
      </c>
      <c r="J76" s="178">
        <f>[1]Aantallen!$B$1-I76</f>
        <v>13</v>
      </c>
      <c r="K76" s="179">
        <f t="shared" si="36"/>
        <v>0</v>
      </c>
      <c r="L76" s="164">
        <v>105</v>
      </c>
      <c r="M76" s="180">
        <v>1</v>
      </c>
      <c r="N76" s="180"/>
      <c r="O76" s="180"/>
      <c r="P76" s="168">
        <f t="shared" si="37"/>
        <v>0</v>
      </c>
      <c r="Q76" s="180">
        <v>1</v>
      </c>
      <c r="R76" s="180"/>
      <c r="S76" s="180"/>
      <c r="T76" s="168">
        <f t="shared" si="38"/>
        <v>0</v>
      </c>
      <c r="U76" s="180">
        <v>1</v>
      </c>
      <c r="V76" s="180"/>
      <c r="W76" s="180"/>
      <c r="X76" s="168">
        <f t="shared" si="32"/>
        <v>0</v>
      </c>
      <c r="Y76" s="180">
        <v>1</v>
      </c>
      <c r="Z76" s="180"/>
      <c r="AA76" s="180"/>
      <c r="AB76" s="168">
        <f t="shared" si="39"/>
        <v>0</v>
      </c>
      <c r="AC76" s="180">
        <v>1</v>
      </c>
      <c r="AD76" s="180"/>
      <c r="AE76" s="180"/>
      <c r="AF76" s="168">
        <f t="shared" si="40"/>
        <v>0</v>
      </c>
      <c r="AG76" s="180">
        <v>1</v>
      </c>
      <c r="AH76" s="180"/>
      <c r="AI76" s="180"/>
      <c r="AJ76" s="168">
        <f t="shared" si="41"/>
        <v>0</v>
      </c>
      <c r="AK76" s="180">
        <v>1</v>
      </c>
      <c r="AL76" s="180">
        <v>1</v>
      </c>
      <c r="AM76" s="180"/>
      <c r="AN76" s="180"/>
      <c r="AO76" s="168">
        <f t="shared" si="42"/>
        <v>0</v>
      </c>
      <c r="AP76" s="180">
        <v>1</v>
      </c>
      <c r="AQ76" s="180"/>
      <c r="AR76" s="180"/>
      <c r="AS76" s="181">
        <f t="shared" si="43"/>
        <v>0</v>
      </c>
      <c r="AT76" s="180">
        <v>1</v>
      </c>
      <c r="AU76" s="180"/>
      <c r="AV76" s="180"/>
      <c r="AW76" s="168">
        <f t="shared" si="44"/>
        <v>0</v>
      </c>
      <c r="AX76" s="180">
        <v>1</v>
      </c>
      <c r="AY76" s="180"/>
      <c r="AZ76" s="180"/>
      <c r="BA76" s="168">
        <f t="shared" si="45"/>
        <v>0</v>
      </c>
      <c r="BB76" s="153">
        <f t="shared" si="34"/>
        <v>0</v>
      </c>
      <c r="BC76" s="182">
        <v>0</v>
      </c>
      <c r="BD76" s="153">
        <f t="shared" si="46"/>
        <v>0</v>
      </c>
      <c r="BE76" s="153" t="str">
        <f t="shared" si="47"/>
        <v>geen actie</v>
      </c>
      <c r="BF76" s="149">
        <v>12</v>
      </c>
      <c r="BG76" s="183"/>
      <c r="BH76" s="183"/>
      <c r="BI76" s="183"/>
      <c r="BJ76" s="183"/>
      <c r="BK76" s="183"/>
      <c r="BL76" s="183"/>
      <c r="BM76" s="183"/>
      <c r="BN76" s="183"/>
    </row>
    <row r="77" spans="1:66" ht="20.25" customHeight="1" x14ac:dyDescent="0.25">
      <c r="A77" s="149">
        <v>78</v>
      </c>
      <c r="B77" s="149" t="str">
        <f t="shared" si="35"/>
        <v>v</v>
      </c>
      <c r="C77" s="149" t="s">
        <v>239</v>
      </c>
      <c r="D77" s="502"/>
      <c r="E77" s="174" t="s">
        <v>479</v>
      </c>
      <c r="F77" s="507">
        <v>116634</v>
      </c>
      <c r="G77" s="280" t="s">
        <v>243</v>
      </c>
      <c r="H77" s="176">
        <f t="shared" ref="H77:H124" si="49">SUM(L77+P77+T77+X77+AB77+AF77+AJ77+AO77+AS77+AW77+BA77)</f>
        <v>1305.4747474747473</v>
      </c>
      <c r="I77" s="187">
        <v>2006</v>
      </c>
      <c r="J77" s="178">
        <f>[1]Aantallen!$B$1-I77</f>
        <v>14</v>
      </c>
      <c r="K77" s="179">
        <f t="shared" si="36"/>
        <v>76</v>
      </c>
      <c r="L77" s="506">
        <v>1229.4747474747473</v>
      </c>
      <c r="M77" s="180">
        <v>1</v>
      </c>
      <c r="N77" s="180"/>
      <c r="O77" s="180"/>
      <c r="P77" s="168">
        <f t="shared" si="37"/>
        <v>0</v>
      </c>
      <c r="Q77" s="180">
        <v>1</v>
      </c>
      <c r="R77" s="180"/>
      <c r="S77" s="180"/>
      <c r="T77" s="168">
        <f t="shared" si="38"/>
        <v>0</v>
      </c>
      <c r="U77" s="180">
        <v>1</v>
      </c>
      <c r="V77" s="180"/>
      <c r="W77" s="180"/>
      <c r="X77" s="168">
        <f t="shared" si="32"/>
        <v>0</v>
      </c>
      <c r="Y77" s="180">
        <v>1</v>
      </c>
      <c r="Z77" s="180"/>
      <c r="AA77" s="180"/>
      <c r="AB77" s="168">
        <f t="shared" si="39"/>
        <v>0</v>
      </c>
      <c r="AC77" s="180">
        <v>1</v>
      </c>
      <c r="AD77" s="180"/>
      <c r="AE77" s="180"/>
      <c r="AF77" s="168">
        <f t="shared" si="40"/>
        <v>0</v>
      </c>
      <c r="AG77" s="180">
        <v>1</v>
      </c>
      <c r="AH77" s="180"/>
      <c r="AI77" s="180"/>
      <c r="AJ77" s="168">
        <f t="shared" si="41"/>
        <v>0</v>
      </c>
      <c r="AK77" s="180">
        <v>5</v>
      </c>
      <c r="AL77" s="180">
        <v>1</v>
      </c>
      <c r="AM77" s="180">
        <v>2</v>
      </c>
      <c r="AN77" s="180">
        <v>18</v>
      </c>
      <c r="AO77" s="168">
        <f t="shared" si="42"/>
        <v>76</v>
      </c>
      <c r="AP77" s="180">
        <v>1</v>
      </c>
      <c r="AQ77" s="180"/>
      <c r="AR77" s="180"/>
      <c r="AS77" s="168">
        <f t="shared" si="43"/>
        <v>0</v>
      </c>
      <c r="AT77" s="180">
        <v>1</v>
      </c>
      <c r="AU77" s="180"/>
      <c r="AV77" s="180"/>
      <c r="AW77" s="168">
        <f t="shared" si="44"/>
        <v>0</v>
      </c>
      <c r="AX77" s="180">
        <v>1</v>
      </c>
      <c r="AY77" s="180"/>
      <c r="AZ77" s="180"/>
      <c r="BA77" s="168">
        <f t="shared" si="45"/>
        <v>0</v>
      </c>
      <c r="BB77" s="153">
        <f t="shared" si="34"/>
        <v>1000</v>
      </c>
      <c r="BC77" s="182">
        <v>0</v>
      </c>
      <c r="BD77" s="153">
        <f t="shared" si="46"/>
        <v>1000</v>
      </c>
      <c r="BE77" s="153" t="str">
        <f t="shared" si="47"/>
        <v>diploma uitschrijven: 1000 punten</v>
      </c>
      <c r="BF77" s="149">
        <v>78</v>
      </c>
      <c r="BG77" s="183"/>
      <c r="BH77" s="183"/>
      <c r="BI77" s="183"/>
      <c r="BJ77" s="183"/>
      <c r="BK77" s="183"/>
      <c r="BL77" s="183"/>
      <c r="BM77" s="183"/>
      <c r="BN77" s="183"/>
    </row>
    <row r="78" spans="1:66" ht="20.25" customHeight="1" x14ac:dyDescent="0.25">
      <c r="A78" s="149">
        <v>55</v>
      </c>
      <c r="B78" s="149" t="str">
        <f t="shared" si="35"/>
        <v>v</v>
      </c>
      <c r="C78" s="149" t="s">
        <v>239</v>
      </c>
      <c r="D78" s="153"/>
      <c r="E78" s="174" t="s">
        <v>304</v>
      </c>
      <c r="F78" s="185">
        <v>114717</v>
      </c>
      <c r="G78" s="186" t="s">
        <v>260</v>
      </c>
      <c r="H78" s="176">
        <f t="shared" si="49"/>
        <v>3641.1551226551228</v>
      </c>
      <c r="I78" s="187">
        <v>2002</v>
      </c>
      <c r="J78" s="178">
        <f>[1]Aantallen!$B$1-I78</f>
        <v>18</v>
      </c>
      <c r="K78" s="179">
        <f t="shared" si="36"/>
        <v>300</v>
      </c>
      <c r="L78" s="164">
        <v>3341.1551226551228</v>
      </c>
      <c r="M78" s="180">
        <v>7</v>
      </c>
      <c r="N78" s="180">
        <v>7</v>
      </c>
      <c r="O78" s="180">
        <v>35</v>
      </c>
      <c r="P78" s="168">
        <f t="shared" si="37"/>
        <v>150</v>
      </c>
      <c r="Q78" s="180">
        <v>12</v>
      </c>
      <c r="R78" s="180">
        <v>12</v>
      </c>
      <c r="S78" s="180">
        <v>60</v>
      </c>
      <c r="T78" s="168">
        <f t="shared" si="38"/>
        <v>150</v>
      </c>
      <c r="U78" s="180">
        <v>1</v>
      </c>
      <c r="V78" s="180"/>
      <c r="W78" s="180"/>
      <c r="X78" s="168">
        <f t="shared" si="32"/>
        <v>0</v>
      </c>
      <c r="Y78" s="180">
        <v>1</v>
      </c>
      <c r="Z78" s="180"/>
      <c r="AA78" s="180"/>
      <c r="AB78" s="168">
        <f t="shared" si="39"/>
        <v>0</v>
      </c>
      <c r="AC78" s="180">
        <v>1</v>
      </c>
      <c r="AD78" s="180"/>
      <c r="AE78" s="180"/>
      <c r="AF78" s="168">
        <f t="shared" si="40"/>
        <v>0</v>
      </c>
      <c r="AG78" s="180">
        <v>1</v>
      </c>
      <c r="AH78" s="180"/>
      <c r="AI78" s="180"/>
      <c r="AJ78" s="168">
        <f t="shared" si="41"/>
        <v>0</v>
      </c>
      <c r="AK78" s="180">
        <v>1</v>
      </c>
      <c r="AL78" s="180">
        <v>1</v>
      </c>
      <c r="AM78" s="180"/>
      <c r="AN78" s="180"/>
      <c r="AO78" s="168">
        <f t="shared" si="42"/>
        <v>0</v>
      </c>
      <c r="AP78" s="180">
        <v>1</v>
      </c>
      <c r="AQ78" s="180"/>
      <c r="AR78" s="180"/>
      <c r="AS78" s="168">
        <f t="shared" si="43"/>
        <v>0</v>
      </c>
      <c r="AT78" s="180">
        <v>1</v>
      </c>
      <c r="AU78" s="180"/>
      <c r="AV78" s="180"/>
      <c r="AW78" s="168">
        <f t="shared" si="44"/>
        <v>0</v>
      </c>
      <c r="AX78" s="180">
        <v>1</v>
      </c>
      <c r="AY78" s="180"/>
      <c r="AZ78" s="180"/>
      <c r="BA78" s="168">
        <f t="shared" si="45"/>
        <v>0</v>
      </c>
      <c r="BB78" s="153">
        <f t="shared" si="34"/>
        <v>3000</v>
      </c>
      <c r="BC78" s="182">
        <v>3000</v>
      </c>
      <c r="BD78" s="153">
        <f t="shared" si="46"/>
        <v>0</v>
      </c>
      <c r="BE78" s="153" t="str">
        <f t="shared" si="47"/>
        <v>geen actie</v>
      </c>
      <c r="BF78" s="149">
        <v>55</v>
      </c>
      <c r="BG78" s="183"/>
      <c r="BH78" s="183"/>
      <c r="BI78" s="183"/>
      <c r="BJ78" s="183"/>
      <c r="BK78" s="183"/>
      <c r="BL78" s="183"/>
      <c r="BM78" s="183"/>
      <c r="BN78" s="183"/>
    </row>
    <row r="79" spans="1:66" x14ac:dyDescent="0.25">
      <c r="A79" s="149">
        <v>56</v>
      </c>
      <c r="B79" s="149" t="str">
        <f t="shared" si="35"/>
        <v>v</v>
      </c>
      <c r="C79" s="149" t="s">
        <v>239</v>
      </c>
      <c r="D79" s="173"/>
      <c r="E79" s="174" t="s">
        <v>305</v>
      </c>
      <c r="F79" s="149">
        <v>115444</v>
      </c>
      <c r="G79" s="175" t="s">
        <v>247</v>
      </c>
      <c r="H79" s="176">
        <f t="shared" si="49"/>
        <v>2303.0346320346343</v>
      </c>
      <c r="I79" s="187">
        <v>2004</v>
      </c>
      <c r="J79" s="178">
        <f>[1]Aantallen!$B$1-I79</f>
        <v>16</v>
      </c>
      <c r="K79" s="179">
        <f t="shared" si="36"/>
        <v>0</v>
      </c>
      <c r="L79" s="164">
        <v>2303.0346320346343</v>
      </c>
      <c r="M79" s="180">
        <v>1</v>
      </c>
      <c r="N79" s="180"/>
      <c r="O79" s="180"/>
      <c r="P79" s="168">
        <f t="shared" si="37"/>
        <v>0</v>
      </c>
      <c r="Q79" s="180">
        <v>1</v>
      </c>
      <c r="R79" s="180"/>
      <c r="S79" s="180"/>
      <c r="T79" s="168">
        <f t="shared" si="38"/>
        <v>0</v>
      </c>
      <c r="U79" s="180">
        <v>1</v>
      </c>
      <c r="V79" s="180"/>
      <c r="W79" s="180"/>
      <c r="X79" s="168">
        <f t="shared" ref="X79:X110" si="50">SUM(V79*10+W79)/U79*10</f>
        <v>0</v>
      </c>
      <c r="Y79" s="180">
        <v>1</v>
      </c>
      <c r="Z79" s="180"/>
      <c r="AA79" s="180"/>
      <c r="AB79" s="168">
        <f t="shared" si="39"/>
        <v>0</v>
      </c>
      <c r="AC79" s="180">
        <v>1</v>
      </c>
      <c r="AD79" s="180"/>
      <c r="AE79" s="180"/>
      <c r="AF79" s="168">
        <f t="shared" si="40"/>
        <v>0</v>
      </c>
      <c r="AG79" s="180">
        <v>1</v>
      </c>
      <c r="AH79" s="180"/>
      <c r="AI79" s="180"/>
      <c r="AJ79" s="168">
        <f t="shared" si="41"/>
        <v>0</v>
      </c>
      <c r="AK79" s="180">
        <v>1</v>
      </c>
      <c r="AL79" s="180">
        <v>1</v>
      </c>
      <c r="AM79" s="180"/>
      <c r="AN79" s="180"/>
      <c r="AO79" s="168">
        <f t="shared" si="42"/>
        <v>0</v>
      </c>
      <c r="AP79" s="180">
        <v>1</v>
      </c>
      <c r="AQ79" s="180"/>
      <c r="AR79" s="180"/>
      <c r="AS79" s="168">
        <f t="shared" si="43"/>
        <v>0</v>
      </c>
      <c r="AT79" s="180">
        <v>1</v>
      </c>
      <c r="AU79" s="180"/>
      <c r="AV79" s="180"/>
      <c r="AW79" s="168">
        <f t="shared" si="44"/>
        <v>0</v>
      </c>
      <c r="AX79" s="180">
        <v>1</v>
      </c>
      <c r="AY79" s="180"/>
      <c r="AZ79" s="180"/>
      <c r="BA79" s="168">
        <f t="shared" si="45"/>
        <v>0</v>
      </c>
      <c r="BB79" s="153">
        <f t="shared" si="34"/>
        <v>2000</v>
      </c>
      <c r="BC79" s="182">
        <v>2000</v>
      </c>
      <c r="BD79" s="153">
        <f t="shared" si="46"/>
        <v>0</v>
      </c>
      <c r="BE79" s="153" t="str">
        <f t="shared" si="47"/>
        <v>geen actie</v>
      </c>
      <c r="BF79" s="149">
        <v>56</v>
      </c>
      <c r="BG79" s="183"/>
      <c r="BH79" s="183"/>
      <c r="BI79" s="183"/>
      <c r="BJ79" s="183"/>
      <c r="BK79" s="183"/>
      <c r="BL79" s="183"/>
      <c r="BM79" s="183"/>
      <c r="BN79" s="183"/>
    </row>
    <row r="80" spans="1:66" ht="20.25" customHeight="1" x14ac:dyDescent="0.25">
      <c r="A80" s="149">
        <v>79</v>
      </c>
      <c r="B80" s="149" t="str">
        <f t="shared" si="35"/>
        <v>v</v>
      </c>
      <c r="C80" s="149"/>
      <c r="D80" s="173"/>
      <c r="E80" s="174"/>
      <c r="F80" s="185"/>
      <c r="G80" s="186"/>
      <c r="H80" s="176">
        <f t="shared" si="49"/>
        <v>0</v>
      </c>
      <c r="I80" s="187"/>
      <c r="J80" s="178">
        <f>[1]Aantallen!$B$1-I80</f>
        <v>2020</v>
      </c>
      <c r="K80" s="179">
        <f t="shared" si="36"/>
        <v>0</v>
      </c>
      <c r="L80" s="164"/>
      <c r="M80" s="180">
        <v>1</v>
      </c>
      <c r="N80" s="180"/>
      <c r="O80" s="180"/>
      <c r="P80" s="168">
        <f t="shared" si="37"/>
        <v>0</v>
      </c>
      <c r="Q80" s="180">
        <v>1</v>
      </c>
      <c r="R80" s="180"/>
      <c r="S80" s="180"/>
      <c r="T80" s="168">
        <f t="shared" si="38"/>
        <v>0</v>
      </c>
      <c r="U80" s="180">
        <v>1</v>
      </c>
      <c r="V80" s="180"/>
      <c r="W80" s="180"/>
      <c r="X80" s="168">
        <f t="shared" si="50"/>
        <v>0</v>
      </c>
      <c r="Y80" s="180">
        <v>1</v>
      </c>
      <c r="Z80" s="180"/>
      <c r="AA80" s="180"/>
      <c r="AB80" s="168">
        <f t="shared" si="39"/>
        <v>0</v>
      </c>
      <c r="AC80" s="180">
        <v>1</v>
      </c>
      <c r="AD80" s="180"/>
      <c r="AE80" s="180"/>
      <c r="AF80" s="168">
        <f t="shared" si="40"/>
        <v>0</v>
      </c>
      <c r="AG80" s="180">
        <v>1</v>
      </c>
      <c r="AH80" s="180"/>
      <c r="AI80" s="180"/>
      <c r="AJ80" s="168">
        <f t="shared" si="41"/>
        <v>0</v>
      </c>
      <c r="AK80" s="180">
        <v>1</v>
      </c>
      <c r="AL80" s="180">
        <v>1</v>
      </c>
      <c r="AM80" s="180"/>
      <c r="AN80" s="180"/>
      <c r="AO80" s="168">
        <f t="shared" si="42"/>
        <v>0</v>
      </c>
      <c r="AP80" s="180">
        <v>1</v>
      </c>
      <c r="AQ80" s="180"/>
      <c r="AR80" s="180"/>
      <c r="AS80" s="168">
        <f t="shared" si="43"/>
        <v>0</v>
      </c>
      <c r="AT80" s="180">
        <v>1</v>
      </c>
      <c r="AU80" s="180"/>
      <c r="AV80" s="180"/>
      <c r="AW80" s="168">
        <f t="shared" si="44"/>
        <v>0</v>
      </c>
      <c r="AX80" s="180">
        <v>1</v>
      </c>
      <c r="AY80" s="180"/>
      <c r="AZ80" s="180"/>
      <c r="BA80" s="168">
        <f t="shared" si="45"/>
        <v>0</v>
      </c>
      <c r="BB80" s="153">
        <f t="shared" si="34"/>
        <v>0</v>
      </c>
      <c r="BC80" s="182">
        <v>0</v>
      </c>
      <c r="BD80" s="153">
        <f t="shared" si="46"/>
        <v>0</v>
      </c>
      <c r="BE80" s="153" t="str">
        <f t="shared" si="47"/>
        <v>geen actie</v>
      </c>
      <c r="BF80" s="149">
        <v>79</v>
      </c>
      <c r="BG80" s="183"/>
      <c r="BH80" s="183"/>
      <c r="BI80" s="183"/>
      <c r="BJ80" s="183"/>
      <c r="BK80" s="183"/>
      <c r="BL80" s="183"/>
      <c r="BM80" s="183"/>
      <c r="BN80" s="183"/>
    </row>
    <row r="81" spans="1:66" ht="18" customHeight="1" x14ac:dyDescent="0.25">
      <c r="A81" s="149">
        <v>80</v>
      </c>
      <c r="B81" s="149" t="str">
        <f t="shared" si="35"/>
        <v>v</v>
      </c>
      <c r="C81" s="149"/>
      <c r="D81" s="173"/>
      <c r="E81" s="174"/>
      <c r="F81" s="185"/>
      <c r="G81" s="186"/>
      <c r="H81" s="176">
        <f t="shared" si="49"/>
        <v>0</v>
      </c>
      <c r="I81" s="187"/>
      <c r="J81" s="178">
        <f>[1]Aantallen!$B$1-I81</f>
        <v>2020</v>
      </c>
      <c r="K81" s="179">
        <f t="shared" si="36"/>
        <v>0</v>
      </c>
      <c r="L81" s="164"/>
      <c r="M81" s="180">
        <v>1</v>
      </c>
      <c r="N81" s="180"/>
      <c r="O81" s="180"/>
      <c r="P81" s="168">
        <f t="shared" si="37"/>
        <v>0</v>
      </c>
      <c r="Q81" s="180">
        <v>1</v>
      </c>
      <c r="R81" s="180"/>
      <c r="S81" s="180"/>
      <c r="T81" s="168">
        <f t="shared" si="38"/>
        <v>0</v>
      </c>
      <c r="U81" s="180">
        <v>1</v>
      </c>
      <c r="V81" s="180"/>
      <c r="W81" s="180"/>
      <c r="X81" s="168">
        <f t="shared" si="50"/>
        <v>0</v>
      </c>
      <c r="Y81" s="180">
        <v>1</v>
      </c>
      <c r="Z81" s="180"/>
      <c r="AA81" s="180"/>
      <c r="AB81" s="168">
        <f t="shared" si="39"/>
        <v>0</v>
      </c>
      <c r="AC81" s="180">
        <v>1</v>
      </c>
      <c r="AD81" s="180"/>
      <c r="AE81" s="180"/>
      <c r="AF81" s="168">
        <f t="shared" si="40"/>
        <v>0</v>
      </c>
      <c r="AG81" s="180">
        <v>1</v>
      </c>
      <c r="AH81" s="180"/>
      <c r="AI81" s="180"/>
      <c r="AJ81" s="168">
        <f t="shared" si="41"/>
        <v>0</v>
      </c>
      <c r="AK81" s="180">
        <v>1</v>
      </c>
      <c r="AL81" s="180">
        <v>1</v>
      </c>
      <c r="AM81" s="180"/>
      <c r="AN81" s="180"/>
      <c r="AO81" s="168">
        <f t="shared" si="42"/>
        <v>0</v>
      </c>
      <c r="AP81" s="180">
        <v>1</v>
      </c>
      <c r="AQ81" s="180"/>
      <c r="AR81" s="180"/>
      <c r="AS81" s="168">
        <f t="shared" si="43"/>
        <v>0</v>
      </c>
      <c r="AT81" s="180">
        <v>1</v>
      </c>
      <c r="AU81" s="180"/>
      <c r="AV81" s="180"/>
      <c r="AW81" s="168">
        <f t="shared" si="44"/>
        <v>0</v>
      </c>
      <c r="AX81" s="180">
        <v>1</v>
      </c>
      <c r="AY81" s="180"/>
      <c r="AZ81" s="180"/>
      <c r="BA81" s="168">
        <f t="shared" si="45"/>
        <v>0</v>
      </c>
      <c r="BB81" s="153">
        <f t="shared" si="34"/>
        <v>0</v>
      </c>
      <c r="BC81" s="182">
        <v>0</v>
      </c>
      <c r="BD81" s="153">
        <f t="shared" si="46"/>
        <v>0</v>
      </c>
      <c r="BE81" s="153" t="str">
        <f t="shared" si="47"/>
        <v>geen actie</v>
      </c>
      <c r="BF81" s="149">
        <v>80</v>
      </c>
      <c r="BG81" s="183"/>
      <c r="BH81" s="183"/>
      <c r="BI81" s="183"/>
      <c r="BJ81" s="183"/>
      <c r="BK81" s="183"/>
      <c r="BL81" s="183"/>
      <c r="BM81" s="183"/>
      <c r="BN81" s="183"/>
    </row>
    <row r="82" spans="1:66" ht="18" customHeight="1" x14ac:dyDescent="0.25">
      <c r="A82" s="149">
        <v>81</v>
      </c>
      <c r="B82" s="149" t="str">
        <f t="shared" si="35"/>
        <v>v</v>
      </c>
      <c r="C82" s="149"/>
      <c r="D82" s="173"/>
      <c r="E82" s="174"/>
      <c r="F82" s="153"/>
      <c r="G82" s="175"/>
      <c r="H82" s="176">
        <f t="shared" si="49"/>
        <v>0</v>
      </c>
      <c r="I82" s="177"/>
      <c r="J82" s="178">
        <f>[1]Aantallen!$B$1-I82</f>
        <v>2020</v>
      </c>
      <c r="K82" s="179">
        <f t="shared" si="36"/>
        <v>0</v>
      </c>
      <c r="L82" s="164"/>
      <c r="M82" s="180">
        <v>1</v>
      </c>
      <c r="N82" s="180"/>
      <c r="O82" s="180"/>
      <c r="P82" s="168">
        <f t="shared" si="37"/>
        <v>0</v>
      </c>
      <c r="Q82" s="180">
        <v>1</v>
      </c>
      <c r="R82" s="180"/>
      <c r="S82" s="180"/>
      <c r="T82" s="168">
        <f t="shared" si="38"/>
        <v>0</v>
      </c>
      <c r="U82" s="180">
        <v>1</v>
      </c>
      <c r="V82" s="180"/>
      <c r="W82" s="180"/>
      <c r="X82" s="168">
        <f t="shared" si="50"/>
        <v>0</v>
      </c>
      <c r="Y82" s="180">
        <v>1</v>
      </c>
      <c r="Z82" s="180"/>
      <c r="AA82" s="180"/>
      <c r="AB82" s="168">
        <f t="shared" si="39"/>
        <v>0</v>
      </c>
      <c r="AC82" s="180">
        <v>1</v>
      </c>
      <c r="AD82" s="180"/>
      <c r="AE82" s="180"/>
      <c r="AF82" s="168">
        <f t="shared" si="40"/>
        <v>0</v>
      </c>
      <c r="AG82" s="180">
        <v>1</v>
      </c>
      <c r="AH82" s="180"/>
      <c r="AI82" s="180"/>
      <c r="AJ82" s="168">
        <f t="shared" si="41"/>
        <v>0</v>
      </c>
      <c r="AK82" s="180">
        <v>1</v>
      </c>
      <c r="AL82" s="180">
        <v>1</v>
      </c>
      <c r="AM82" s="180"/>
      <c r="AN82" s="180"/>
      <c r="AO82" s="168">
        <f t="shared" si="42"/>
        <v>0</v>
      </c>
      <c r="AP82" s="180">
        <v>1</v>
      </c>
      <c r="AQ82" s="180"/>
      <c r="AR82" s="180"/>
      <c r="AS82" s="168">
        <f t="shared" si="43"/>
        <v>0</v>
      </c>
      <c r="AT82" s="180">
        <v>1</v>
      </c>
      <c r="AU82" s="180"/>
      <c r="AV82" s="180"/>
      <c r="AW82" s="168">
        <f t="shared" si="44"/>
        <v>0</v>
      </c>
      <c r="AX82" s="180">
        <v>1</v>
      </c>
      <c r="AY82" s="180"/>
      <c r="AZ82" s="180"/>
      <c r="BA82" s="168">
        <f t="shared" si="45"/>
        <v>0</v>
      </c>
      <c r="BB82" s="153">
        <f t="shared" ref="BB82:BB113" si="51">IF(H82&lt;250,0,IF(H82&lt;500,250,IF(H82&lt;750,"500",IF(H82&lt;1000,750,IF(H82&lt;1500,1000,IF(H82&lt;2000,1500,IF(H82&lt;2500,2000,IF(H82&lt;3000,2500,3000))))))))</f>
        <v>0</v>
      </c>
      <c r="BC82" s="182">
        <v>0</v>
      </c>
      <c r="BD82" s="153">
        <f t="shared" si="46"/>
        <v>0</v>
      </c>
      <c r="BE82" s="153" t="str">
        <f t="shared" si="47"/>
        <v>geen actie</v>
      </c>
      <c r="BF82" s="149">
        <v>81</v>
      </c>
      <c r="BG82" s="183"/>
      <c r="BH82" s="183"/>
      <c r="BI82" s="183"/>
      <c r="BJ82" s="183"/>
      <c r="BK82" s="183"/>
      <c r="BL82" s="183"/>
      <c r="BM82" s="183"/>
      <c r="BN82" s="183"/>
    </row>
    <row r="83" spans="1:66" ht="20.25" customHeight="1" x14ac:dyDescent="0.25">
      <c r="A83" s="149">
        <v>82</v>
      </c>
      <c r="B83" s="149" t="str">
        <f t="shared" si="35"/>
        <v>v</v>
      </c>
      <c r="C83" s="149"/>
      <c r="D83" s="173"/>
      <c r="E83" s="174"/>
      <c r="F83" s="185"/>
      <c r="G83" s="186"/>
      <c r="H83" s="176">
        <f t="shared" si="49"/>
        <v>0</v>
      </c>
      <c r="I83" s="187"/>
      <c r="J83" s="178">
        <f>[1]Aantallen!$B$1-I83</f>
        <v>2020</v>
      </c>
      <c r="K83" s="179">
        <f t="shared" si="36"/>
        <v>0</v>
      </c>
      <c r="L83" s="164"/>
      <c r="M83" s="180">
        <v>1</v>
      </c>
      <c r="N83" s="180"/>
      <c r="O83" s="180"/>
      <c r="P83" s="168">
        <f t="shared" si="37"/>
        <v>0</v>
      </c>
      <c r="Q83" s="180">
        <v>1</v>
      </c>
      <c r="R83" s="180"/>
      <c r="S83" s="180"/>
      <c r="T83" s="168">
        <f t="shared" si="38"/>
        <v>0</v>
      </c>
      <c r="U83" s="180">
        <v>1</v>
      </c>
      <c r="V83" s="180"/>
      <c r="W83" s="180"/>
      <c r="X83" s="168">
        <f t="shared" si="50"/>
        <v>0</v>
      </c>
      <c r="Y83" s="180">
        <v>1</v>
      </c>
      <c r="Z83" s="180"/>
      <c r="AA83" s="180"/>
      <c r="AB83" s="168">
        <f t="shared" si="39"/>
        <v>0</v>
      </c>
      <c r="AC83" s="180">
        <v>1</v>
      </c>
      <c r="AD83" s="180"/>
      <c r="AE83" s="180"/>
      <c r="AF83" s="168">
        <f t="shared" si="40"/>
        <v>0</v>
      </c>
      <c r="AG83" s="180">
        <v>1</v>
      </c>
      <c r="AH83" s="180"/>
      <c r="AI83" s="180"/>
      <c r="AJ83" s="168">
        <f t="shared" si="41"/>
        <v>0</v>
      </c>
      <c r="AK83" s="180">
        <v>1</v>
      </c>
      <c r="AL83" s="180">
        <v>1</v>
      </c>
      <c r="AM83" s="180"/>
      <c r="AN83" s="180"/>
      <c r="AO83" s="168">
        <f t="shared" si="42"/>
        <v>0</v>
      </c>
      <c r="AP83" s="180">
        <v>1</v>
      </c>
      <c r="AQ83" s="180"/>
      <c r="AR83" s="180"/>
      <c r="AS83" s="168">
        <f t="shared" si="43"/>
        <v>0</v>
      </c>
      <c r="AT83" s="180">
        <v>1</v>
      </c>
      <c r="AU83" s="180"/>
      <c r="AV83" s="180"/>
      <c r="AW83" s="168">
        <f t="shared" si="44"/>
        <v>0</v>
      </c>
      <c r="AX83" s="180">
        <v>1</v>
      </c>
      <c r="AY83" s="180"/>
      <c r="AZ83" s="180"/>
      <c r="BA83" s="168">
        <f t="shared" si="45"/>
        <v>0</v>
      </c>
      <c r="BB83" s="153">
        <f t="shared" si="51"/>
        <v>0</v>
      </c>
      <c r="BC83" s="182">
        <v>0</v>
      </c>
      <c r="BD83" s="153">
        <f t="shared" si="46"/>
        <v>0</v>
      </c>
      <c r="BE83" s="153" t="str">
        <f t="shared" si="47"/>
        <v>geen actie</v>
      </c>
      <c r="BF83" s="149">
        <v>82</v>
      </c>
      <c r="BG83" s="183"/>
      <c r="BH83" s="183"/>
      <c r="BI83" s="183"/>
      <c r="BJ83" s="183"/>
      <c r="BK83" s="183"/>
      <c r="BL83" s="183"/>
      <c r="BM83" s="183"/>
      <c r="BN83" s="183"/>
    </row>
    <row r="84" spans="1:66" ht="20.25" customHeight="1" x14ac:dyDescent="0.25">
      <c r="A84" s="149">
        <v>83</v>
      </c>
      <c r="B84" s="149" t="str">
        <f t="shared" si="35"/>
        <v>v</v>
      </c>
      <c r="C84" s="149"/>
      <c r="D84" s="173"/>
      <c r="E84" s="174"/>
      <c r="F84" s="153"/>
      <c r="G84" s="175"/>
      <c r="H84" s="176">
        <f t="shared" si="49"/>
        <v>0</v>
      </c>
      <c r="I84" s="177"/>
      <c r="J84" s="178">
        <f>[1]Aantallen!$B$1-I84</f>
        <v>2020</v>
      </c>
      <c r="K84" s="179">
        <f t="shared" si="36"/>
        <v>0</v>
      </c>
      <c r="L84" s="164"/>
      <c r="M84" s="180">
        <v>1</v>
      </c>
      <c r="N84" s="180"/>
      <c r="O84" s="180"/>
      <c r="P84" s="168">
        <f t="shared" si="37"/>
        <v>0</v>
      </c>
      <c r="Q84" s="180">
        <v>1</v>
      </c>
      <c r="R84" s="180"/>
      <c r="S84" s="180"/>
      <c r="T84" s="168">
        <f t="shared" si="38"/>
        <v>0</v>
      </c>
      <c r="U84" s="180">
        <v>1</v>
      </c>
      <c r="V84" s="180"/>
      <c r="W84" s="180"/>
      <c r="X84" s="168">
        <f t="shared" si="50"/>
        <v>0</v>
      </c>
      <c r="Y84" s="180">
        <v>1</v>
      </c>
      <c r="Z84" s="180"/>
      <c r="AA84" s="180"/>
      <c r="AB84" s="168">
        <f t="shared" si="39"/>
        <v>0</v>
      </c>
      <c r="AC84" s="180">
        <v>1</v>
      </c>
      <c r="AD84" s="180"/>
      <c r="AE84" s="180"/>
      <c r="AF84" s="168">
        <f t="shared" si="40"/>
        <v>0</v>
      </c>
      <c r="AG84" s="180">
        <v>1</v>
      </c>
      <c r="AH84" s="180"/>
      <c r="AI84" s="180"/>
      <c r="AJ84" s="168">
        <f t="shared" si="41"/>
        <v>0</v>
      </c>
      <c r="AK84" s="180">
        <v>1</v>
      </c>
      <c r="AL84" s="180">
        <v>1</v>
      </c>
      <c r="AM84" s="180"/>
      <c r="AN84" s="180"/>
      <c r="AO84" s="168">
        <f t="shared" si="42"/>
        <v>0</v>
      </c>
      <c r="AP84" s="180">
        <v>1</v>
      </c>
      <c r="AQ84" s="180"/>
      <c r="AR84" s="180"/>
      <c r="AS84" s="168">
        <f t="shared" si="43"/>
        <v>0</v>
      </c>
      <c r="AT84" s="180">
        <v>1</v>
      </c>
      <c r="AU84" s="180"/>
      <c r="AV84" s="180"/>
      <c r="AW84" s="168">
        <f t="shared" si="44"/>
        <v>0</v>
      </c>
      <c r="AX84" s="180">
        <v>1</v>
      </c>
      <c r="AY84" s="180"/>
      <c r="AZ84" s="180"/>
      <c r="BA84" s="168">
        <f t="shared" si="45"/>
        <v>0</v>
      </c>
      <c r="BB84" s="153">
        <f t="shared" si="51"/>
        <v>0</v>
      </c>
      <c r="BC84" s="182">
        <v>0</v>
      </c>
      <c r="BD84" s="153">
        <f t="shared" si="46"/>
        <v>0</v>
      </c>
      <c r="BE84" s="153" t="str">
        <f t="shared" si="47"/>
        <v>geen actie</v>
      </c>
      <c r="BF84" s="149">
        <v>83</v>
      </c>
      <c r="BG84" s="183"/>
      <c r="BH84" s="183"/>
      <c r="BI84" s="183"/>
      <c r="BJ84" s="183"/>
      <c r="BK84" s="183"/>
      <c r="BL84" s="183"/>
      <c r="BM84" s="183"/>
      <c r="BN84" s="183"/>
    </row>
    <row r="85" spans="1:66" ht="20.25" customHeight="1" x14ac:dyDescent="0.25">
      <c r="A85" s="149">
        <v>84</v>
      </c>
      <c r="B85" s="149" t="str">
        <f t="shared" si="35"/>
        <v>v</v>
      </c>
      <c r="C85" s="149"/>
      <c r="D85" s="200"/>
      <c r="E85" s="174"/>
      <c r="F85" s="153"/>
      <c r="G85" s="175"/>
      <c r="H85" s="176">
        <f t="shared" si="49"/>
        <v>0</v>
      </c>
      <c r="I85" s="177"/>
      <c r="J85" s="178">
        <f>[1]Aantallen!$B$1-I85</f>
        <v>2020</v>
      </c>
      <c r="K85" s="179">
        <f t="shared" si="36"/>
        <v>0</v>
      </c>
      <c r="L85" s="164"/>
      <c r="M85" s="180">
        <v>1</v>
      </c>
      <c r="N85" s="180"/>
      <c r="O85" s="180"/>
      <c r="P85" s="168"/>
      <c r="Q85" s="180">
        <v>1</v>
      </c>
      <c r="R85" s="180"/>
      <c r="S85" s="180"/>
      <c r="T85" s="168"/>
      <c r="U85" s="180">
        <v>1</v>
      </c>
      <c r="V85" s="180"/>
      <c r="W85" s="180"/>
      <c r="X85" s="168">
        <f t="shared" si="50"/>
        <v>0</v>
      </c>
      <c r="Y85" s="180">
        <v>1</v>
      </c>
      <c r="Z85" s="180"/>
      <c r="AA85" s="180"/>
      <c r="AB85" s="168">
        <f t="shared" si="39"/>
        <v>0</v>
      </c>
      <c r="AC85" s="180">
        <v>1</v>
      </c>
      <c r="AD85" s="180"/>
      <c r="AE85" s="180"/>
      <c r="AF85" s="168">
        <f t="shared" si="40"/>
        <v>0</v>
      </c>
      <c r="AG85" s="180">
        <v>1</v>
      </c>
      <c r="AH85" s="180"/>
      <c r="AI85" s="180"/>
      <c r="AJ85" s="168">
        <f t="shared" si="41"/>
        <v>0</v>
      </c>
      <c r="AK85" s="180">
        <v>1</v>
      </c>
      <c r="AL85" s="180">
        <v>1</v>
      </c>
      <c r="AM85" s="180"/>
      <c r="AN85" s="180"/>
      <c r="AO85" s="168">
        <f t="shared" si="42"/>
        <v>0</v>
      </c>
      <c r="AP85" s="180">
        <v>1</v>
      </c>
      <c r="AQ85" s="180"/>
      <c r="AR85" s="180"/>
      <c r="AS85" s="168">
        <f t="shared" si="43"/>
        <v>0</v>
      </c>
      <c r="AT85" s="180">
        <v>1</v>
      </c>
      <c r="AU85" s="180"/>
      <c r="AV85" s="180"/>
      <c r="AW85" s="168">
        <f t="shared" si="44"/>
        <v>0</v>
      </c>
      <c r="AX85" s="180">
        <v>1</v>
      </c>
      <c r="AY85" s="180"/>
      <c r="AZ85" s="180"/>
      <c r="BA85" s="168">
        <f t="shared" si="45"/>
        <v>0</v>
      </c>
      <c r="BB85" s="153">
        <f t="shared" si="51"/>
        <v>0</v>
      </c>
      <c r="BC85" s="182">
        <v>0</v>
      </c>
      <c r="BD85" s="153">
        <f t="shared" si="46"/>
        <v>0</v>
      </c>
      <c r="BE85" s="153" t="str">
        <f t="shared" si="47"/>
        <v>geen actie</v>
      </c>
      <c r="BF85" s="149">
        <v>84</v>
      </c>
      <c r="BG85" s="183"/>
      <c r="BH85" s="183"/>
      <c r="BI85" s="183"/>
      <c r="BJ85" s="183"/>
      <c r="BK85" s="183"/>
      <c r="BL85" s="183"/>
      <c r="BM85" s="183"/>
      <c r="BN85" s="183"/>
    </row>
    <row r="86" spans="1:66" ht="20.25" customHeight="1" x14ac:dyDescent="0.25">
      <c r="A86" s="149">
        <v>85</v>
      </c>
      <c r="B86" s="149" t="str">
        <f t="shared" si="35"/>
        <v>v</v>
      </c>
      <c r="C86" s="149"/>
      <c r="D86" s="200"/>
      <c r="E86" s="174"/>
      <c r="F86" s="153"/>
      <c r="G86" s="175"/>
      <c r="H86" s="176">
        <f t="shared" si="49"/>
        <v>0</v>
      </c>
      <c r="I86" s="187"/>
      <c r="J86" s="178">
        <f>[1]Aantallen!$B$1-I86</f>
        <v>2020</v>
      </c>
      <c r="K86" s="179">
        <f t="shared" si="36"/>
        <v>0</v>
      </c>
      <c r="L86" s="164"/>
      <c r="M86" s="180">
        <v>1</v>
      </c>
      <c r="N86" s="180"/>
      <c r="O86" s="180"/>
      <c r="P86" s="168">
        <f t="shared" ref="P86:P102" si="52">SUM(N86*10+O86)/M86*10</f>
        <v>0</v>
      </c>
      <c r="Q86" s="180">
        <v>1</v>
      </c>
      <c r="R86" s="180"/>
      <c r="S86" s="180"/>
      <c r="T86" s="168">
        <f t="shared" ref="T86:T91" si="53">SUM(R86*10+S86)/Q86*10</f>
        <v>0</v>
      </c>
      <c r="U86" s="180">
        <v>1</v>
      </c>
      <c r="V86" s="180"/>
      <c r="W86" s="180"/>
      <c r="X86" s="168">
        <f t="shared" si="50"/>
        <v>0</v>
      </c>
      <c r="Y86" s="180">
        <v>1</v>
      </c>
      <c r="Z86" s="180"/>
      <c r="AA86" s="180"/>
      <c r="AB86" s="168">
        <f t="shared" si="39"/>
        <v>0</v>
      </c>
      <c r="AC86" s="180">
        <v>1</v>
      </c>
      <c r="AD86" s="180"/>
      <c r="AE86" s="180"/>
      <c r="AF86" s="168">
        <f t="shared" si="40"/>
        <v>0</v>
      </c>
      <c r="AG86" s="180">
        <v>1</v>
      </c>
      <c r="AH86" s="180"/>
      <c r="AI86" s="180"/>
      <c r="AJ86" s="168">
        <f t="shared" si="41"/>
        <v>0</v>
      </c>
      <c r="AK86" s="180">
        <v>1</v>
      </c>
      <c r="AL86" s="180">
        <v>1</v>
      </c>
      <c r="AM86" s="180"/>
      <c r="AN86" s="180"/>
      <c r="AO86" s="168">
        <f t="shared" si="42"/>
        <v>0</v>
      </c>
      <c r="AP86" s="180">
        <v>1</v>
      </c>
      <c r="AQ86" s="180"/>
      <c r="AR86" s="180"/>
      <c r="AS86" s="168">
        <f t="shared" si="43"/>
        <v>0</v>
      </c>
      <c r="AT86" s="180">
        <v>1</v>
      </c>
      <c r="AU86" s="180"/>
      <c r="AV86" s="180"/>
      <c r="AW86" s="168">
        <f t="shared" si="44"/>
        <v>0</v>
      </c>
      <c r="AX86" s="180">
        <v>1</v>
      </c>
      <c r="AY86" s="180"/>
      <c r="AZ86" s="180"/>
      <c r="BA86" s="168">
        <f t="shared" si="45"/>
        <v>0</v>
      </c>
      <c r="BB86" s="153">
        <f t="shared" si="51"/>
        <v>0</v>
      </c>
      <c r="BC86" s="182">
        <v>0</v>
      </c>
      <c r="BD86" s="153">
        <f t="shared" si="46"/>
        <v>0</v>
      </c>
      <c r="BE86" s="153" t="str">
        <f t="shared" si="47"/>
        <v>geen actie</v>
      </c>
      <c r="BF86" s="149">
        <v>85</v>
      </c>
      <c r="BG86" s="183"/>
      <c r="BH86" s="183"/>
      <c r="BI86" s="183"/>
      <c r="BJ86" s="183"/>
      <c r="BK86" s="183"/>
      <c r="BL86" s="183"/>
      <c r="BM86" s="183"/>
      <c r="BN86" s="183"/>
    </row>
    <row r="87" spans="1:66" x14ac:dyDescent="0.25">
      <c r="A87" s="149">
        <v>86</v>
      </c>
      <c r="B87" s="149" t="str">
        <f t="shared" si="35"/>
        <v>v</v>
      </c>
      <c r="C87" s="149"/>
      <c r="D87" s="200"/>
      <c r="E87" s="174"/>
      <c r="F87" s="153"/>
      <c r="G87" s="175"/>
      <c r="H87" s="176">
        <f t="shared" si="49"/>
        <v>0</v>
      </c>
      <c r="I87" s="187"/>
      <c r="J87" s="178">
        <f>[1]Aantallen!$B$1-I87</f>
        <v>2020</v>
      </c>
      <c r="K87" s="179">
        <f t="shared" si="36"/>
        <v>0</v>
      </c>
      <c r="L87" s="164"/>
      <c r="M87" s="180">
        <v>1</v>
      </c>
      <c r="N87" s="180"/>
      <c r="O87" s="180"/>
      <c r="P87" s="168">
        <f t="shared" si="52"/>
        <v>0</v>
      </c>
      <c r="Q87" s="180">
        <v>1</v>
      </c>
      <c r="R87" s="180"/>
      <c r="S87" s="180"/>
      <c r="T87" s="168">
        <f t="shared" si="53"/>
        <v>0</v>
      </c>
      <c r="U87" s="180">
        <v>1</v>
      </c>
      <c r="V87" s="180"/>
      <c r="W87" s="180"/>
      <c r="X87" s="168">
        <f t="shared" si="50"/>
        <v>0</v>
      </c>
      <c r="Y87" s="180">
        <v>1</v>
      </c>
      <c r="Z87" s="180"/>
      <c r="AA87" s="180"/>
      <c r="AB87" s="168">
        <f t="shared" si="39"/>
        <v>0</v>
      </c>
      <c r="AC87" s="180">
        <v>1</v>
      </c>
      <c r="AD87" s="180"/>
      <c r="AE87" s="180"/>
      <c r="AF87" s="168">
        <f t="shared" si="40"/>
        <v>0</v>
      </c>
      <c r="AG87" s="180">
        <v>1</v>
      </c>
      <c r="AH87" s="180"/>
      <c r="AI87" s="180"/>
      <c r="AJ87" s="168">
        <f t="shared" si="41"/>
        <v>0</v>
      </c>
      <c r="AK87" s="180">
        <v>1</v>
      </c>
      <c r="AL87" s="180">
        <v>1</v>
      </c>
      <c r="AM87" s="180"/>
      <c r="AN87" s="180"/>
      <c r="AO87" s="168">
        <f t="shared" si="42"/>
        <v>0</v>
      </c>
      <c r="AP87" s="180">
        <v>1</v>
      </c>
      <c r="AQ87" s="180"/>
      <c r="AR87" s="180"/>
      <c r="AS87" s="168">
        <f t="shared" si="43"/>
        <v>0</v>
      </c>
      <c r="AT87" s="180">
        <v>1</v>
      </c>
      <c r="AU87" s="180"/>
      <c r="AV87" s="180"/>
      <c r="AW87" s="168">
        <f t="shared" si="44"/>
        <v>0</v>
      </c>
      <c r="AX87" s="180">
        <v>1</v>
      </c>
      <c r="AY87" s="180"/>
      <c r="AZ87" s="180"/>
      <c r="BA87" s="168">
        <f t="shared" si="45"/>
        <v>0</v>
      </c>
      <c r="BB87" s="153">
        <f t="shared" si="51"/>
        <v>0</v>
      </c>
      <c r="BC87" s="182">
        <v>0</v>
      </c>
      <c r="BD87" s="153">
        <f t="shared" si="46"/>
        <v>0</v>
      </c>
      <c r="BE87" s="153" t="str">
        <f t="shared" si="47"/>
        <v>geen actie</v>
      </c>
      <c r="BF87" s="149">
        <v>86</v>
      </c>
      <c r="BG87" s="183"/>
      <c r="BH87" s="183"/>
      <c r="BI87" s="183"/>
      <c r="BJ87" s="183"/>
      <c r="BK87" s="183"/>
      <c r="BL87" s="183"/>
      <c r="BM87" s="183"/>
      <c r="BN87" s="183"/>
    </row>
    <row r="88" spans="1:66" ht="20.25" customHeight="1" x14ac:dyDescent="0.25">
      <c r="A88" s="149">
        <v>87</v>
      </c>
      <c r="B88" s="149" t="str">
        <f t="shared" si="35"/>
        <v>v</v>
      </c>
      <c r="C88" s="149"/>
      <c r="D88" s="200"/>
      <c r="E88" s="174"/>
      <c r="F88" s="153"/>
      <c r="G88" s="175"/>
      <c r="H88" s="176">
        <f t="shared" si="49"/>
        <v>0</v>
      </c>
      <c r="I88" s="177"/>
      <c r="J88" s="178">
        <f>[1]Aantallen!$B$1-I88</f>
        <v>2020</v>
      </c>
      <c r="K88" s="179">
        <f t="shared" si="36"/>
        <v>0</v>
      </c>
      <c r="L88" s="164"/>
      <c r="M88" s="180">
        <v>1</v>
      </c>
      <c r="N88" s="180"/>
      <c r="O88" s="180"/>
      <c r="P88" s="168">
        <f t="shared" si="52"/>
        <v>0</v>
      </c>
      <c r="Q88" s="180">
        <v>1</v>
      </c>
      <c r="R88" s="180"/>
      <c r="S88" s="180"/>
      <c r="T88" s="168">
        <f t="shared" si="53"/>
        <v>0</v>
      </c>
      <c r="U88" s="180">
        <v>1</v>
      </c>
      <c r="V88" s="180"/>
      <c r="W88" s="180"/>
      <c r="X88" s="168">
        <f t="shared" si="50"/>
        <v>0</v>
      </c>
      <c r="Y88" s="180">
        <v>1</v>
      </c>
      <c r="Z88" s="180"/>
      <c r="AA88" s="180"/>
      <c r="AB88" s="168">
        <f t="shared" si="39"/>
        <v>0</v>
      </c>
      <c r="AC88" s="180">
        <v>1</v>
      </c>
      <c r="AD88" s="180"/>
      <c r="AE88" s="180"/>
      <c r="AF88" s="168">
        <f t="shared" si="40"/>
        <v>0</v>
      </c>
      <c r="AG88" s="180">
        <v>1</v>
      </c>
      <c r="AH88" s="180"/>
      <c r="AI88" s="180"/>
      <c r="AJ88" s="168">
        <f t="shared" si="41"/>
        <v>0</v>
      </c>
      <c r="AK88" s="180">
        <v>1</v>
      </c>
      <c r="AL88" s="180">
        <v>1</v>
      </c>
      <c r="AM88" s="180"/>
      <c r="AN88" s="180"/>
      <c r="AO88" s="168">
        <f t="shared" si="42"/>
        <v>0</v>
      </c>
      <c r="AP88" s="180">
        <v>1</v>
      </c>
      <c r="AQ88" s="180"/>
      <c r="AR88" s="180"/>
      <c r="AS88" s="168">
        <f t="shared" si="43"/>
        <v>0</v>
      </c>
      <c r="AT88" s="180">
        <v>1</v>
      </c>
      <c r="AU88" s="180"/>
      <c r="AV88" s="180"/>
      <c r="AW88" s="168">
        <f t="shared" si="44"/>
        <v>0</v>
      </c>
      <c r="AX88" s="180">
        <v>1</v>
      </c>
      <c r="AY88" s="180"/>
      <c r="AZ88" s="180"/>
      <c r="BA88" s="168">
        <f t="shared" si="45"/>
        <v>0</v>
      </c>
      <c r="BB88" s="153">
        <f t="shared" si="51"/>
        <v>0</v>
      </c>
      <c r="BC88" s="182">
        <v>0</v>
      </c>
      <c r="BD88" s="153">
        <f t="shared" si="46"/>
        <v>0</v>
      </c>
      <c r="BE88" s="153" t="str">
        <f t="shared" si="47"/>
        <v>geen actie</v>
      </c>
      <c r="BF88" s="149">
        <v>87</v>
      </c>
      <c r="BG88" s="183"/>
      <c r="BH88" s="183"/>
      <c r="BI88" s="183"/>
      <c r="BJ88" s="183"/>
      <c r="BK88" s="183"/>
      <c r="BL88" s="183"/>
      <c r="BM88" s="183"/>
      <c r="BN88" s="183"/>
    </row>
    <row r="89" spans="1:66" x14ac:dyDescent="0.25">
      <c r="A89" s="149">
        <v>88</v>
      </c>
      <c r="B89" s="149" t="str">
        <f t="shared" si="35"/>
        <v>v</v>
      </c>
      <c r="C89" s="149"/>
      <c r="D89" s="200"/>
      <c r="E89" s="174"/>
      <c r="F89" s="185"/>
      <c r="G89" s="186"/>
      <c r="H89" s="176">
        <f t="shared" si="49"/>
        <v>0</v>
      </c>
      <c r="I89" s="187"/>
      <c r="J89" s="178">
        <f>[1]Aantallen!$B$1-I89</f>
        <v>2020</v>
      </c>
      <c r="K89" s="179">
        <f t="shared" si="36"/>
        <v>0</v>
      </c>
      <c r="L89" s="164"/>
      <c r="M89" s="180">
        <v>1</v>
      </c>
      <c r="N89" s="180"/>
      <c r="O89" s="180"/>
      <c r="P89" s="168">
        <f t="shared" si="52"/>
        <v>0</v>
      </c>
      <c r="Q89" s="180">
        <v>1</v>
      </c>
      <c r="R89" s="180"/>
      <c r="S89" s="180"/>
      <c r="T89" s="168">
        <f t="shared" si="53"/>
        <v>0</v>
      </c>
      <c r="U89" s="180">
        <v>1</v>
      </c>
      <c r="V89" s="180"/>
      <c r="W89" s="180"/>
      <c r="X89" s="168">
        <f t="shared" si="50"/>
        <v>0</v>
      </c>
      <c r="Y89" s="180">
        <v>1</v>
      </c>
      <c r="Z89" s="180"/>
      <c r="AA89" s="180"/>
      <c r="AB89" s="168">
        <f t="shared" si="39"/>
        <v>0</v>
      </c>
      <c r="AC89" s="180">
        <v>1</v>
      </c>
      <c r="AD89" s="180"/>
      <c r="AE89" s="180"/>
      <c r="AF89" s="168">
        <f t="shared" si="40"/>
        <v>0</v>
      </c>
      <c r="AG89" s="180">
        <v>1</v>
      </c>
      <c r="AH89" s="180"/>
      <c r="AI89" s="180"/>
      <c r="AJ89" s="168">
        <f t="shared" si="41"/>
        <v>0</v>
      </c>
      <c r="AK89" s="180">
        <v>1</v>
      </c>
      <c r="AL89" s="180">
        <v>1</v>
      </c>
      <c r="AM89" s="180"/>
      <c r="AN89" s="180"/>
      <c r="AO89" s="168">
        <f t="shared" si="42"/>
        <v>0</v>
      </c>
      <c r="AP89" s="180">
        <v>1</v>
      </c>
      <c r="AQ89" s="180"/>
      <c r="AR89" s="180"/>
      <c r="AS89" s="168">
        <f t="shared" si="43"/>
        <v>0</v>
      </c>
      <c r="AT89" s="180">
        <v>1</v>
      </c>
      <c r="AU89" s="180"/>
      <c r="AV89" s="180"/>
      <c r="AW89" s="168">
        <f t="shared" si="44"/>
        <v>0</v>
      </c>
      <c r="AX89" s="180">
        <v>1</v>
      </c>
      <c r="AY89" s="180"/>
      <c r="AZ89" s="180"/>
      <c r="BA89" s="168">
        <f t="shared" si="45"/>
        <v>0</v>
      </c>
      <c r="BB89" s="153">
        <f t="shared" si="51"/>
        <v>0</v>
      </c>
      <c r="BC89" s="182">
        <v>0</v>
      </c>
      <c r="BD89" s="153">
        <f t="shared" si="46"/>
        <v>0</v>
      </c>
      <c r="BE89" s="153" t="str">
        <f t="shared" si="47"/>
        <v>geen actie</v>
      </c>
      <c r="BF89" s="149">
        <v>88</v>
      </c>
      <c r="BG89" s="183"/>
      <c r="BH89" s="183"/>
      <c r="BI89" s="183"/>
      <c r="BJ89" s="183"/>
      <c r="BK89" s="183"/>
      <c r="BL89" s="183"/>
      <c r="BM89" s="183"/>
      <c r="BN89" s="183"/>
    </row>
    <row r="90" spans="1:66" ht="20.25" customHeight="1" x14ac:dyDescent="0.25">
      <c r="A90" s="149">
        <v>89</v>
      </c>
      <c r="B90" s="149" t="str">
        <f t="shared" si="35"/>
        <v>v</v>
      </c>
      <c r="C90" s="149"/>
      <c r="D90" s="200"/>
      <c r="E90" s="174"/>
      <c r="F90" s="153"/>
      <c r="G90" s="175"/>
      <c r="H90" s="176">
        <f t="shared" si="49"/>
        <v>0</v>
      </c>
      <c r="I90" s="177"/>
      <c r="J90" s="178">
        <f>[1]Aantallen!$B$1-I90</f>
        <v>2020</v>
      </c>
      <c r="K90" s="179">
        <f t="shared" si="36"/>
        <v>0</v>
      </c>
      <c r="L90" s="164"/>
      <c r="M90" s="180">
        <v>1</v>
      </c>
      <c r="N90" s="180"/>
      <c r="O90" s="180"/>
      <c r="P90" s="168">
        <f t="shared" si="52"/>
        <v>0</v>
      </c>
      <c r="Q90" s="180">
        <v>1</v>
      </c>
      <c r="R90" s="180"/>
      <c r="S90" s="180"/>
      <c r="T90" s="168">
        <f t="shared" si="53"/>
        <v>0</v>
      </c>
      <c r="U90" s="180">
        <v>1</v>
      </c>
      <c r="V90" s="180"/>
      <c r="W90" s="180"/>
      <c r="X90" s="168">
        <f t="shared" si="50"/>
        <v>0</v>
      </c>
      <c r="Y90" s="180">
        <v>1</v>
      </c>
      <c r="Z90" s="180"/>
      <c r="AA90" s="180"/>
      <c r="AB90" s="168">
        <f t="shared" si="39"/>
        <v>0</v>
      </c>
      <c r="AC90" s="180">
        <v>1</v>
      </c>
      <c r="AD90" s="180"/>
      <c r="AE90" s="180"/>
      <c r="AF90" s="168">
        <f t="shared" si="40"/>
        <v>0</v>
      </c>
      <c r="AG90" s="180">
        <v>1</v>
      </c>
      <c r="AH90" s="180"/>
      <c r="AI90" s="180"/>
      <c r="AJ90" s="168">
        <f t="shared" si="41"/>
        <v>0</v>
      </c>
      <c r="AK90" s="180">
        <v>1</v>
      </c>
      <c r="AL90" s="180">
        <v>1</v>
      </c>
      <c r="AM90" s="180"/>
      <c r="AN90" s="180"/>
      <c r="AO90" s="168">
        <f t="shared" si="42"/>
        <v>0</v>
      </c>
      <c r="AP90" s="180">
        <v>1</v>
      </c>
      <c r="AQ90" s="180"/>
      <c r="AR90" s="180"/>
      <c r="AS90" s="181">
        <f t="shared" si="43"/>
        <v>0</v>
      </c>
      <c r="AT90" s="180">
        <v>1</v>
      </c>
      <c r="AU90" s="180"/>
      <c r="AV90" s="180"/>
      <c r="AW90" s="168">
        <f t="shared" si="44"/>
        <v>0</v>
      </c>
      <c r="AX90" s="180">
        <v>1</v>
      </c>
      <c r="AY90" s="180"/>
      <c r="AZ90" s="180"/>
      <c r="BA90" s="168">
        <f t="shared" si="45"/>
        <v>0</v>
      </c>
      <c r="BB90" s="153">
        <f t="shared" si="51"/>
        <v>0</v>
      </c>
      <c r="BC90" s="182">
        <v>0</v>
      </c>
      <c r="BD90" s="153">
        <f t="shared" si="46"/>
        <v>0</v>
      </c>
      <c r="BE90" s="153" t="str">
        <f t="shared" si="47"/>
        <v>geen actie</v>
      </c>
      <c r="BF90" s="149">
        <v>89</v>
      </c>
      <c r="BG90" s="183"/>
      <c r="BH90" s="183"/>
      <c r="BI90" s="183"/>
      <c r="BJ90" s="183"/>
      <c r="BK90" s="183"/>
      <c r="BL90" s="183"/>
      <c r="BM90" s="183"/>
      <c r="BN90" s="183"/>
    </row>
    <row r="91" spans="1:66" ht="20.25" customHeight="1" x14ac:dyDescent="0.25">
      <c r="A91" s="149">
        <v>90</v>
      </c>
      <c r="B91" s="149" t="str">
        <f t="shared" si="35"/>
        <v>v</v>
      </c>
      <c r="C91" s="149"/>
      <c r="D91" s="200"/>
      <c r="E91" s="174"/>
      <c r="F91" s="185"/>
      <c r="G91" s="186"/>
      <c r="H91" s="176">
        <f t="shared" si="49"/>
        <v>0</v>
      </c>
      <c r="I91" s="187"/>
      <c r="J91" s="178">
        <f>[1]Aantallen!$B$1-I91</f>
        <v>2020</v>
      </c>
      <c r="K91" s="179">
        <f t="shared" si="36"/>
        <v>0</v>
      </c>
      <c r="L91" s="164"/>
      <c r="M91" s="180">
        <v>1</v>
      </c>
      <c r="N91" s="180"/>
      <c r="O91" s="180"/>
      <c r="P91" s="168">
        <f t="shared" si="52"/>
        <v>0</v>
      </c>
      <c r="Q91" s="180">
        <v>1</v>
      </c>
      <c r="R91" s="180"/>
      <c r="S91" s="180"/>
      <c r="T91" s="168">
        <f t="shared" si="53"/>
        <v>0</v>
      </c>
      <c r="U91" s="180">
        <v>1</v>
      </c>
      <c r="V91" s="180"/>
      <c r="W91" s="180"/>
      <c r="X91" s="168">
        <f t="shared" si="50"/>
        <v>0</v>
      </c>
      <c r="Y91" s="180">
        <v>1</v>
      </c>
      <c r="Z91" s="180"/>
      <c r="AA91" s="180"/>
      <c r="AB91" s="168">
        <f t="shared" si="39"/>
        <v>0</v>
      </c>
      <c r="AC91" s="180">
        <v>1</v>
      </c>
      <c r="AD91" s="180"/>
      <c r="AE91" s="180"/>
      <c r="AF91" s="168">
        <f t="shared" si="40"/>
        <v>0</v>
      </c>
      <c r="AG91" s="180">
        <v>1</v>
      </c>
      <c r="AH91" s="180"/>
      <c r="AI91" s="180"/>
      <c r="AJ91" s="168">
        <f t="shared" si="41"/>
        <v>0</v>
      </c>
      <c r="AK91" s="180">
        <v>1</v>
      </c>
      <c r="AL91" s="180">
        <v>1</v>
      </c>
      <c r="AM91" s="180"/>
      <c r="AN91" s="180"/>
      <c r="AO91" s="168">
        <f t="shared" si="42"/>
        <v>0</v>
      </c>
      <c r="AP91" s="180">
        <v>1</v>
      </c>
      <c r="AQ91" s="180"/>
      <c r="AR91" s="180"/>
      <c r="AS91" s="181">
        <f t="shared" si="43"/>
        <v>0</v>
      </c>
      <c r="AT91" s="180">
        <v>1</v>
      </c>
      <c r="AU91" s="180"/>
      <c r="AV91" s="180"/>
      <c r="AW91" s="168">
        <f t="shared" si="44"/>
        <v>0</v>
      </c>
      <c r="AX91" s="180">
        <v>1</v>
      </c>
      <c r="AY91" s="180"/>
      <c r="AZ91" s="180"/>
      <c r="BA91" s="168">
        <f t="shared" si="45"/>
        <v>0</v>
      </c>
      <c r="BB91" s="153">
        <f t="shared" si="51"/>
        <v>0</v>
      </c>
      <c r="BC91" s="182">
        <v>0</v>
      </c>
      <c r="BD91" s="153">
        <f t="shared" si="46"/>
        <v>0</v>
      </c>
      <c r="BE91" s="153" t="str">
        <f t="shared" si="47"/>
        <v>geen actie</v>
      </c>
      <c r="BF91" s="149">
        <v>90</v>
      </c>
      <c r="BG91" s="183"/>
      <c r="BH91" s="183"/>
      <c r="BI91" s="183"/>
      <c r="BJ91" s="183"/>
      <c r="BK91" s="183"/>
      <c r="BL91" s="183"/>
      <c r="BM91" s="183"/>
      <c r="BN91" s="183"/>
    </row>
    <row r="92" spans="1:66" x14ac:dyDescent="0.25">
      <c r="A92" s="149">
        <v>91</v>
      </c>
      <c r="B92" s="149" t="str">
        <f t="shared" si="35"/>
        <v>v</v>
      </c>
      <c r="C92" s="149"/>
      <c r="D92" s="200"/>
      <c r="E92" s="174"/>
      <c r="F92" s="153"/>
      <c r="G92" s="175"/>
      <c r="H92" s="176">
        <f t="shared" si="49"/>
        <v>0</v>
      </c>
      <c r="I92" s="187"/>
      <c r="J92" s="178">
        <f>[1]Aantallen!$B$1-I92</f>
        <v>2020</v>
      </c>
      <c r="K92" s="179">
        <f t="shared" si="36"/>
        <v>0</v>
      </c>
      <c r="L92" s="164"/>
      <c r="M92" s="180">
        <v>1</v>
      </c>
      <c r="N92" s="180"/>
      <c r="O92" s="180"/>
      <c r="P92" s="168">
        <f t="shared" si="52"/>
        <v>0</v>
      </c>
      <c r="Q92" s="180">
        <v>1</v>
      </c>
      <c r="R92" s="180"/>
      <c r="S92" s="180"/>
      <c r="T92" s="168"/>
      <c r="U92" s="180">
        <v>1</v>
      </c>
      <c r="V92" s="180"/>
      <c r="W92" s="180"/>
      <c r="X92" s="168">
        <f t="shared" si="50"/>
        <v>0</v>
      </c>
      <c r="Y92" s="180">
        <v>1</v>
      </c>
      <c r="Z92" s="180"/>
      <c r="AA92" s="180"/>
      <c r="AB92" s="168">
        <f t="shared" si="39"/>
        <v>0</v>
      </c>
      <c r="AC92" s="180">
        <v>1</v>
      </c>
      <c r="AD92" s="180"/>
      <c r="AE92" s="180"/>
      <c r="AF92" s="168">
        <f t="shared" si="40"/>
        <v>0</v>
      </c>
      <c r="AG92" s="180">
        <v>1</v>
      </c>
      <c r="AH92" s="180"/>
      <c r="AI92" s="180"/>
      <c r="AJ92" s="168"/>
      <c r="AK92" s="180">
        <v>1</v>
      </c>
      <c r="AL92" s="180">
        <v>1</v>
      </c>
      <c r="AM92" s="180"/>
      <c r="AN92" s="180"/>
      <c r="AO92" s="168">
        <f t="shared" si="42"/>
        <v>0</v>
      </c>
      <c r="AP92" s="180">
        <v>1</v>
      </c>
      <c r="AQ92" s="180"/>
      <c r="AR92" s="180"/>
      <c r="AS92" s="181">
        <f t="shared" si="43"/>
        <v>0</v>
      </c>
      <c r="AT92" s="180">
        <v>1</v>
      </c>
      <c r="AU92" s="180"/>
      <c r="AV92" s="180"/>
      <c r="AW92" s="168">
        <f t="shared" si="44"/>
        <v>0</v>
      </c>
      <c r="AX92" s="180">
        <v>1</v>
      </c>
      <c r="AY92" s="180"/>
      <c r="AZ92" s="180"/>
      <c r="BA92" s="168">
        <f t="shared" si="45"/>
        <v>0</v>
      </c>
      <c r="BB92" s="153">
        <f t="shared" si="51"/>
        <v>0</v>
      </c>
      <c r="BC92" s="182">
        <v>0</v>
      </c>
      <c r="BD92" s="153">
        <f t="shared" si="46"/>
        <v>0</v>
      </c>
      <c r="BE92" s="153" t="str">
        <f t="shared" si="47"/>
        <v>geen actie</v>
      </c>
      <c r="BF92" s="149">
        <v>91</v>
      </c>
      <c r="BG92" s="183"/>
      <c r="BH92" s="183"/>
      <c r="BI92" s="183"/>
      <c r="BJ92" s="183"/>
      <c r="BK92" s="183"/>
      <c r="BL92" s="183"/>
      <c r="BM92" s="183"/>
      <c r="BN92" s="183"/>
    </row>
    <row r="93" spans="1:66" x14ac:dyDescent="0.25">
      <c r="A93" s="149">
        <v>92</v>
      </c>
      <c r="B93" s="149" t="str">
        <f t="shared" si="35"/>
        <v>v</v>
      </c>
      <c r="C93" s="149"/>
      <c r="D93" s="200"/>
      <c r="E93" s="174"/>
      <c r="F93" s="153"/>
      <c r="G93" s="175"/>
      <c r="H93" s="176">
        <f t="shared" si="49"/>
        <v>0</v>
      </c>
      <c r="I93" s="177"/>
      <c r="J93" s="178">
        <f>[1]Aantallen!$B$1-I93</f>
        <v>2020</v>
      </c>
      <c r="K93" s="179">
        <f t="shared" si="36"/>
        <v>0</v>
      </c>
      <c r="L93" s="164"/>
      <c r="M93" s="180">
        <v>1</v>
      </c>
      <c r="N93" s="180"/>
      <c r="O93" s="180"/>
      <c r="P93" s="168">
        <f t="shared" si="52"/>
        <v>0</v>
      </c>
      <c r="Q93" s="180">
        <v>1</v>
      </c>
      <c r="R93" s="180"/>
      <c r="S93" s="180"/>
      <c r="T93" s="168">
        <f t="shared" ref="T93:T102" si="54">SUM(R93*10+S93)/Q93*10</f>
        <v>0</v>
      </c>
      <c r="U93" s="180">
        <v>1</v>
      </c>
      <c r="V93" s="180"/>
      <c r="W93" s="180"/>
      <c r="X93" s="168">
        <f t="shared" si="50"/>
        <v>0</v>
      </c>
      <c r="Y93" s="180">
        <v>1</v>
      </c>
      <c r="Z93" s="180"/>
      <c r="AA93" s="180"/>
      <c r="AB93" s="168">
        <f t="shared" si="39"/>
        <v>0</v>
      </c>
      <c r="AC93" s="180">
        <v>1</v>
      </c>
      <c r="AD93" s="180"/>
      <c r="AE93" s="180"/>
      <c r="AF93" s="168">
        <f t="shared" si="40"/>
        <v>0</v>
      </c>
      <c r="AG93" s="180">
        <v>1</v>
      </c>
      <c r="AH93" s="180"/>
      <c r="AI93" s="180"/>
      <c r="AJ93" s="168">
        <f t="shared" ref="AJ93:AJ102" si="55">SUM(AH93*10+AI93)/AG93*10</f>
        <v>0</v>
      </c>
      <c r="AK93" s="180">
        <v>1</v>
      </c>
      <c r="AL93" s="180">
        <v>1</v>
      </c>
      <c r="AM93" s="180"/>
      <c r="AN93" s="180"/>
      <c r="AO93" s="168">
        <f t="shared" si="42"/>
        <v>0</v>
      </c>
      <c r="AP93" s="180">
        <v>1</v>
      </c>
      <c r="AQ93" s="180"/>
      <c r="AR93" s="180"/>
      <c r="AS93" s="181">
        <f t="shared" si="43"/>
        <v>0</v>
      </c>
      <c r="AT93" s="180">
        <v>1</v>
      </c>
      <c r="AU93" s="180"/>
      <c r="AV93" s="180"/>
      <c r="AW93" s="168">
        <f t="shared" si="44"/>
        <v>0</v>
      </c>
      <c r="AX93" s="180">
        <v>1</v>
      </c>
      <c r="AY93" s="180"/>
      <c r="AZ93" s="180"/>
      <c r="BA93" s="168">
        <f t="shared" si="45"/>
        <v>0</v>
      </c>
      <c r="BB93" s="153">
        <f t="shared" si="51"/>
        <v>0</v>
      </c>
      <c r="BC93" s="182">
        <v>0</v>
      </c>
      <c r="BD93" s="153">
        <f t="shared" si="46"/>
        <v>0</v>
      </c>
      <c r="BE93" s="153" t="str">
        <f t="shared" si="47"/>
        <v>geen actie</v>
      </c>
      <c r="BF93" s="149">
        <v>92</v>
      </c>
      <c r="BG93" s="183"/>
      <c r="BH93" s="183"/>
      <c r="BI93" s="183"/>
      <c r="BJ93" s="183"/>
      <c r="BK93" s="183"/>
      <c r="BL93" s="183"/>
      <c r="BM93" s="183"/>
      <c r="BN93" s="183"/>
    </row>
    <row r="94" spans="1:66" x14ac:dyDescent="0.25">
      <c r="A94" s="149">
        <v>93</v>
      </c>
      <c r="B94" s="149" t="str">
        <f t="shared" si="35"/>
        <v>v</v>
      </c>
      <c r="C94" s="149"/>
      <c r="D94" s="200"/>
      <c r="E94" s="174"/>
      <c r="F94" s="153"/>
      <c r="G94" s="175"/>
      <c r="H94" s="176">
        <f t="shared" si="49"/>
        <v>0</v>
      </c>
      <c r="I94" s="177"/>
      <c r="J94" s="178">
        <f>[1]Aantallen!$B$1-I94</f>
        <v>2020</v>
      </c>
      <c r="K94" s="179">
        <f t="shared" si="36"/>
        <v>0</v>
      </c>
      <c r="L94" s="164"/>
      <c r="M94" s="180">
        <v>1</v>
      </c>
      <c r="N94" s="180"/>
      <c r="O94" s="180"/>
      <c r="P94" s="168">
        <f t="shared" si="52"/>
        <v>0</v>
      </c>
      <c r="Q94" s="180">
        <v>1</v>
      </c>
      <c r="R94" s="180"/>
      <c r="S94" s="180"/>
      <c r="T94" s="168">
        <f t="shared" si="54"/>
        <v>0</v>
      </c>
      <c r="U94" s="180">
        <v>1</v>
      </c>
      <c r="V94" s="180"/>
      <c r="W94" s="180"/>
      <c r="X94" s="168">
        <f t="shared" si="50"/>
        <v>0</v>
      </c>
      <c r="Y94" s="180">
        <v>1</v>
      </c>
      <c r="Z94" s="180"/>
      <c r="AA94" s="180"/>
      <c r="AB94" s="168">
        <f t="shared" si="39"/>
        <v>0</v>
      </c>
      <c r="AC94" s="180">
        <v>1</v>
      </c>
      <c r="AD94" s="180"/>
      <c r="AE94" s="180"/>
      <c r="AF94" s="168">
        <f t="shared" si="40"/>
        <v>0</v>
      </c>
      <c r="AG94" s="180">
        <v>1</v>
      </c>
      <c r="AH94" s="180"/>
      <c r="AI94" s="180"/>
      <c r="AJ94" s="168">
        <f t="shared" si="55"/>
        <v>0</v>
      </c>
      <c r="AK94" s="180">
        <v>1</v>
      </c>
      <c r="AL94" s="180">
        <v>1</v>
      </c>
      <c r="AM94" s="180"/>
      <c r="AN94" s="180"/>
      <c r="AO94" s="168">
        <f t="shared" si="42"/>
        <v>0</v>
      </c>
      <c r="AP94" s="180">
        <v>1</v>
      </c>
      <c r="AQ94" s="180"/>
      <c r="AR94" s="180"/>
      <c r="AS94" s="181">
        <f t="shared" si="43"/>
        <v>0</v>
      </c>
      <c r="AT94" s="180">
        <v>1</v>
      </c>
      <c r="AU94" s="180"/>
      <c r="AV94" s="180"/>
      <c r="AW94" s="168">
        <f t="shared" si="44"/>
        <v>0</v>
      </c>
      <c r="AX94" s="180">
        <v>1</v>
      </c>
      <c r="AY94" s="180"/>
      <c r="AZ94" s="180"/>
      <c r="BA94" s="168">
        <f t="shared" si="45"/>
        <v>0</v>
      </c>
      <c r="BB94" s="153">
        <f t="shared" si="51"/>
        <v>0</v>
      </c>
      <c r="BC94" s="182">
        <v>0</v>
      </c>
      <c r="BD94" s="153">
        <f t="shared" si="46"/>
        <v>0</v>
      </c>
      <c r="BE94" s="153" t="str">
        <f t="shared" si="47"/>
        <v>geen actie</v>
      </c>
      <c r="BF94" s="149">
        <v>93</v>
      </c>
      <c r="BG94" s="183"/>
      <c r="BH94" s="183"/>
      <c r="BI94" s="183"/>
      <c r="BJ94" s="183"/>
      <c r="BK94" s="183"/>
      <c r="BL94" s="183"/>
      <c r="BM94" s="183"/>
      <c r="BN94" s="183"/>
    </row>
    <row r="95" spans="1:66" x14ac:dyDescent="0.25">
      <c r="A95" s="149">
        <v>94</v>
      </c>
      <c r="B95" s="149" t="str">
        <f t="shared" si="35"/>
        <v>v</v>
      </c>
      <c r="C95" s="149"/>
      <c r="D95" s="200"/>
      <c r="E95" s="174"/>
      <c r="F95" s="153"/>
      <c r="G95" s="175"/>
      <c r="H95" s="176">
        <f t="shared" si="49"/>
        <v>0</v>
      </c>
      <c r="I95" s="187"/>
      <c r="J95" s="178">
        <f>[1]Aantallen!$B$1-I95</f>
        <v>2020</v>
      </c>
      <c r="K95" s="179">
        <f t="shared" si="36"/>
        <v>0</v>
      </c>
      <c r="L95" s="164"/>
      <c r="M95" s="180">
        <v>1</v>
      </c>
      <c r="N95" s="180"/>
      <c r="O95" s="180"/>
      <c r="P95" s="168">
        <f t="shared" si="52"/>
        <v>0</v>
      </c>
      <c r="Q95" s="180">
        <v>1</v>
      </c>
      <c r="R95" s="180"/>
      <c r="S95" s="180"/>
      <c r="T95" s="168">
        <f t="shared" si="54"/>
        <v>0</v>
      </c>
      <c r="U95" s="180">
        <v>1</v>
      </c>
      <c r="V95" s="180"/>
      <c r="W95" s="180"/>
      <c r="X95" s="168">
        <f t="shared" si="50"/>
        <v>0</v>
      </c>
      <c r="Y95" s="180">
        <v>1</v>
      </c>
      <c r="Z95" s="180"/>
      <c r="AA95" s="180"/>
      <c r="AB95" s="168">
        <f t="shared" si="39"/>
        <v>0</v>
      </c>
      <c r="AC95" s="180">
        <v>1</v>
      </c>
      <c r="AD95" s="180"/>
      <c r="AE95" s="180"/>
      <c r="AF95" s="168">
        <f t="shared" si="40"/>
        <v>0</v>
      </c>
      <c r="AG95" s="180">
        <v>1</v>
      </c>
      <c r="AH95" s="180"/>
      <c r="AI95" s="180"/>
      <c r="AJ95" s="168">
        <f t="shared" si="55"/>
        <v>0</v>
      </c>
      <c r="AK95" s="180">
        <v>1</v>
      </c>
      <c r="AL95" s="180">
        <v>1</v>
      </c>
      <c r="AM95" s="180"/>
      <c r="AN95" s="180"/>
      <c r="AO95" s="168">
        <f t="shared" si="42"/>
        <v>0</v>
      </c>
      <c r="AP95" s="180">
        <v>1</v>
      </c>
      <c r="AQ95" s="180"/>
      <c r="AR95" s="180"/>
      <c r="AS95" s="181">
        <f t="shared" si="43"/>
        <v>0</v>
      </c>
      <c r="AT95" s="180">
        <v>1</v>
      </c>
      <c r="AU95" s="180"/>
      <c r="AV95" s="180"/>
      <c r="AW95" s="168">
        <f t="shared" si="44"/>
        <v>0</v>
      </c>
      <c r="AX95" s="180">
        <v>1</v>
      </c>
      <c r="AY95" s="180"/>
      <c r="AZ95" s="180"/>
      <c r="BA95" s="168">
        <f t="shared" si="45"/>
        <v>0</v>
      </c>
      <c r="BB95" s="153">
        <f t="shared" si="51"/>
        <v>0</v>
      </c>
      <c r="BC95" s="182">
        <v>0</v>
      </c>
      <c r="BD95" s="153">
        <f t="shared" si="46"/>
        <v>0</v>
      </c>
      <c r="BE95" s="153" t="str">
        <f t="shared" si="47"/>
        <v>geen actie</v>
      </c>
      <c r="BF95" s="149">
        <v>94</v>
      </c>
      <c r="BG95" s="183"/>
      <c r="BH95" s="183"/>
      <c r="BI95" s="183"/>
      <c r="BJ95" s="183"/>
      <c r="BK95" s="183"/>
      <c r="BL95" s="183"/>
      <c r="BM95" s="183"/>
      <c r="BN95" s="183"/>
    </row>
    <row r="96" spans="1:66" x14ac:dyDescent="0.25">
      <c r="A96" s="149">
        <v>95</v>
      </c>
      <c r="B96" s="149" t="str">
        <f t="shared" si="35"/>
        <v>v</v>
      </c>
      <c r="C96" s="149"/>
      <c r="D96" s="200"/>
      <c r="E96" s="174"/>
      <c r="F96" s="153"/>
      <c r="G96" s="175"/>
      <c r="H96" s="176">
        <f t="shared" si="49"/>
        <v>0</v>
      </c>
      <c r="I96" s="177"/>
      <c r="J96" s="178">
        <f>[1]Aantallen!$B$1-I96</f>
        <v>2020</v>
      </c>
      <c r="K96" s="179">
        <f t="shared" si="36"/>
        <v>0</v>
      </c>
      <c r="L96" s="164"/>
      <c r="M96" s="180">
        <v>1</v>
      </c>
      <c r="N96" s="180"/>
      <c r="O96" s="180"/>
      <c r="P96" s="168">
        <f t="shared" si="52"/>
        <v>0</v>
      </c>
      <c r="Q96" s="180">
        <v>1</v>
      </c>
      <c r="R96" s="180"/>
      <c r="S96" s="180"/>
      <c r="T96" s="168">
        <f t="shared" si="54"/>
        <v>0</v>
      </c>
      <c r="U96" s="180">
        <v>1</v>
      </c>
      <c r="V96" s="180"/>
      <c r="W96" s="180"/>
      <c r="X96" s="168">
        <f t="shared" si="50"/>
        <v>0</v>
      </c>
      <c r="Y96" s="180">
        <v>1</v>
      </c>
      <c r="Z96" s="180"/>
      <c r="AA96" s="180"/>
      <c r="AB96" s="168">
        <f t="shared" si="39"/>
        <v>0</v>
      </c>
      <c r="AC96" s="180">
        <v>1</v>
      </c>
      <c r="AD96" s="180"/>
      <c r="AE96" s="180"/>
      <c r="AF96" s="168">
        <f t="shared" si="40"/>
        <v>0</v>
      </c>
      <c r="AG96" s="180">
        <v>1</v>
      </c>
      <c r="AH96" s="180"/>
      <c r="AI96" s="180"/>
      <c r="AJ96" s="168">
        <f t="shared" si="55"/>
        <v>0</v>
      </c>
      <c r="AK96" s="180">
        <v>1</v>
      </c>
      <c r="AL96" s="180">
        <v>1</v>
      </c>
      <c r="AM96" s="180"/>
      <c r="AN96" s="180"/>
      <c r="AO96" s="168">
        <f t="shared" si="42"/>
        <v>0</v>
      </c>
      <c r="AP96" s="180">
        <v>1</v>
      </c>
      <c r="AQ96" s="180"/>
      <c r="AR96" s="180"/>
      <c r="AS96" s="181">
        <f t="shared" si="43"/>
        <v>0</v>
      </c>
      <c r="AT96" s="180">
        <v>1</v>
      </c>
      <c r="AU96" s="180"/>
      <c r="AV96" s="180"/>
      <c r="AW96" s="168">
        <f t="shared" si="44"/>
        <v>0</v>
      </c>
      <c r="AX96" s="180">
        <v>1</v>
      </c>
      <c r="AY96" s="180"/>
      <c r="AZ96" s="180"/>
      <c r="BA96" s="168">
        <f t="shared" si="45"/>
        <v>0</v>
      </c>
      <c r="BB96" s="153">
        <f t="shared" si="51"/>
        <v>0</v>
      </c>
      <c r="BC96" s="182">
        <v>0</v>
      </c>
      <c r="BD96" s="153">
        <f t="shared" si="46"/>
        <v>0</v>
      </c>
      <c r="BE96" s="153" t="str">
        <f t="shared" si="47"/>
        <v>geen actie</v>
      </c>
      <c r="BF96" s="149">
        <v>95</v>
      </c>
      <c r="BG96" s="183"/>
      <c r="BH96" s="183"/>
      <c r="BI96" s="183"/>
      <c r="BJ96" s="183"/>
      <c r="BK96" s="183"/>
      <c r="BL96" s="183"/>
      <c r="BM96" s="183"/>
      <c r="BN96" s="183"/>
    </row>
    <row r="97" spans="1:66" x14ac:dyDescent="0.25">
      <c r="A97" s="149">
        <v>96</v>
      </c>
      <c r="B97" s="149" t="str">
        <f t="shared" si="35"/>
        <v>v</v>
      </c>
      <c r="C97" s="149"/>
      <c r="D97" s="200"/>
      <c r="E97" s="174"/>
      <c r="F97" s="153"/>
      <c r="G97" s="175"/>
      <c r="H97" s="176">
        <f t="shared" si="49"/>
        <v>0</v>
      </c>
      <c r="I97" s="187"/>
      <c r="J97" s="178">
        <f>[1]Aantallen!$B$1-I97</f>
        <v>2020</v>
      </c>
      <c r="K97" s="179">
        <f t="shared" si="36"/>
        <v>0</v>
      </c>
      <c r="L97" s="164"/>
      <c r="M97" s="180">
        <v>1</v>
      </c>
      <c r="N97" s="180"/>
      <c r="O97" s="180"/>
      <c r="P97" s="168">
        <f t="shared" si="52"/>
        <v>0</v>
      </c>
      <c r="Q97" s="180">
        <v>1</v>
      </c>
      <c r="R97" s="180"/>
      <c r="S97" s="180"/>
      <c r="T97" s="168">
        <f t="shared" si="54"/>
        <v>0</v>
      </c>
      <c r="U97" s="180">
        <v>1</v>
      </c>
      <c r="V97" s="180"/>
      <c r="W97" s="180"/>
      <c r="X97" s="168">
        <f t="shared" si="50"/>
        <v>0</v>
      </c>
      <c r="Y97" s="180">
        <v>1</v>
      </c>
      <c r="Z97" s="180"/>
      <c r="AA97" s="180"/>
      <c r="AB97" s="168">
        <f t="shared" si="39"/>
        <v>0</v>
      </c>
      <c r="AC97" s="180">
        <v>1</v>
      </c>
      <c r="AD97" s="180"/>
      <c r="AE97" s="153"/>
      <c r="AF97" s="168">
        <f t="shared" si="40"/>
        <v>0</v>
      </c>
      <c r="AG97" s="180">
        <v>1</v>
      </c>
      <c r="AH97" s="180"/>
      <c r="AI97" s="153"/>
      <c r="AJ97" s="168">
        <f t="shared" si="55"/>
        <v>0</v>
      </c>
      <c r="AK97" s="180">
        <v>1</v>
      </c>
      <c r="AL97" s="180">
        <v>1</v>
      </c>
      <c r="AM97" s="180"/>
      <c r="AN97" s="153"/>
      <c r="AO97" s="168">
        <f t="shared" si="42"/>
        <v>0</v>
      </c>
      <c r="AP97" s="180">
        <v>1</v>
      </c>
      <c r="AQ97" s="180"/>
      <c r="AR97" s="153"/>
      <c r="AS97" s="181">
        <f t="shared" si="43"/>
        <v>0</v>
      </c>
      <c r="AT97" s="180">
        <v>1</v>
      </c>
      <c r="AU97" s="180"/>
      <c r="AV97" s="153"/>
      <c r="AW97" s="168">
        <f t="shared" si="44"/>
        <v>0</v>
      </c>
      <c r="AX97" s="180">
        <v>1</v>
      </c>
      <c r="AY97" s="180"/>
      <c r="AZ97" s="153"/>
      <c r="BA97" s="168">
        <f t="shared" si="45"/>
        <v>0</v>
      </c>
      <c r="BB97" s="153">
        <f t="shared" si="51"/>
        <v>0</v>
      </c>
      <c r="BC97" s="182">
        <v>0</v>
      </c>
      <c r="BD97" s="153">
        <f t="shared" si="46"/>
        <v>0</v>
      </c>
      <c r="BE97" s="153" t="str">
        <f t="shared" si="47"/>
        <v>geen actie</v>
      </c>
      <c r="BF97" s="149">
        <v>96</v>
      </c>
      <c r="BG97" s="183"/>
      <c r="BH97" s="183"/>
      <c r="BI97" s="183"/>
      <c r="BJ97" s="183"/>
      <c r="BK97" s="183"/>
      <c r="BL97" s="183"/>
      <c r="BM97" s="183"/>
      <c r="BN97" s="183"/>
    </row>
    <row r="98" spans="1:66" x14ac:dyDescent="0.25">
      <c r="A98" s="149">
        <v>97</v>
      </c>
      <c r="B98" s="149" t="str">
        <f t="shared" ref="B98:B124" si="56">IF(A98=BF98,"v","x")</f>
        <v>v</v>
      </c>
      <c r="C98" s="149"/>
      <c r="D98" s="200"/>
      <c r="E98" s="174"/>
      <c r="F98" s="153"/>
      <c r="G98" s="175"/>
      <c r="H98" s="176">
        <f t="shared" si="49"/>
        <v>0</v>
      </c>
      <c r="I98" s="177"/>
      <c r="J98" s="178">
        <f>[1]Aantallen!$B$1-I98</f>
        <v>2020</v>
      </c>
      <c r="K98" s="179">
        <f t="shared" ref="K98:K124" si="57">H98-L98</f>
        <v>0</v>
      </c>
      <c r="L98" s="164"/>
      <c r="M98" s="180">
        <v>1</v>
      </c>
      <c r="N98" s="180"/>
      <c r="O98" s="180"/>
      <c r="P98" s="168">
        <f t="shared" si="52"/>
        <v>0</v>
      </c>
      <c r="Q98" s="180">
        <v>1</v>
      </c>
      <c r="R98" s="180"/>
      <c r="S98" s="180"/>
      <c r="T98" s="168">
        <f t="shared" si="54"/>
        <v>0</v>
      </c>
      <c r="U98" s="180">
        <v>1</v>
      </c>
      <c r="V98" s="180"/>
      <c r="W98" s="180"/>
      <c r="X98" s="168">
        <f t="shared" si="50"/>
        <v>0</v>
      </c>
      <c r="Y98" s="180">
        <v>1</v>
      </c>
      <c r="Z98" s="180"/>
      <c r="AA98" s="180"/>
      <c r="AB98" s="168">
        <f t="shared" ref="AB98:AB102" si="58">SUM(Z98*10+AA98)/Y98*10</f>
        <v>0</v>
      </c>
      <c r="AC98" s="180">
        <v>1</v>
      </c>
      <c r="AD98" s="180"/>
      <c r="AE98" s="180"/>
      <c r="AF98" s="168">
        <f t="shared" ref="AF98:AF116" si="59">SUM(AD98*10+AE98)/AC98*10</f>
        <v>0</v>
      </c>
      <c r="AG98" s="180">
        <v>1</v>
      </c>
      <c r="AH98" s="180"/>
      <c r="AI98" s="180"/>
      <c r="AJ98" s="168">
        <f t="shared" si="55"/>
        <v>0</v>
      </c>
      <c r="AK98" s="180">
        <v>1</v>
      </c>
      <c r="AL98" s="180">
        <v>1</v>
      </c>
      <c r="AM98" s="180"/>
      <c r="AN98" s="180"/>
      <c r="AO98" s="168">
        <f t="shared" ref="AO98:AO124" si="60">SUM(AM98*10+AN98/AL98)/AK98*10</f>
        <v>0</v>
      </c>
      <c r="AP98" s="180">
        <v>1</v>
      </c>
      <c r="AQ98" s="180"/>
      <c r="AR98" s="180"/>
      <c r="AS98" s="181">
        <f t="shared" ref="AS98:AS102" si="61">SUM(AQ98*10+AR98)/AP98*10</f>
        <v>0</v>
      </c>
      <c r="AT98" s="180">
        <v>1</v>
      </c>
      <c r="AU98" s="180"/>
      <c r="AV98" s="180"/>
      <c r="AW98" s="168">
        <f t="shared" ref="AW98:AW124" si="62">SUM(AU98*10+AV98)/AT98*10</f>
        <v>0</v>
      </c>
      <c r="AX98" s="180">
        <v>1</v>
      </c>
      <c r="AY98" s="180"/>
      <c r="AZ98" s="180"/>
      <c r="BA98" s="168">
        <f t="shared" ref="BA98:BA124" si="63">SUM(AY98*10+AZ98)/AX98*10</f>
        <v>0</v>
      </c>
      <c r="BB98" s="153">
        <f t="shared" si="51"/>
        <v>0</v>
      </c>
      <c r="BC98" s="182">
        <v>0</v>
      </c>
      <c r="BD98" s="153">
        <f t="shared" ref="BD98:BD124" si="64">BB98-BC98</f>
        <v>0</v>
      </c>
      <c r="BE98" s="153" t="str">
        <f t="shared" ref="BE98:BE124" si="65">IF(BD98=0,"geen actie",CONCATENATE("diploma uitschrijven: ",BB98," punten"))</f>
        <v>geen actie</v>
      </c>
      <c r="BF98" s="149">
        <v>97</v>
      </c>
      <c r="BG98" s="183"/>
      <c r="BH98" s="183"/>
      <c r="BI98" s="183"/>
      <c r="BJ98" s="183"/>
      <c r="BK98" s="183"/>
      <c r="BL98" s="183"/>
      <c r="BM98" s="183"/>
      <c r="BN98" s="183"/>
    </row>
    <row r="99" spans="1:66" x14ac:dyDescent="0.25">
      <c r="A99" s="149">
        <v>98</v>
      </c>
      <c r="B99" s="149" t="str">
        <f t="shared" si="56"/>
        <v>v</v>
      </c>
      <c r="C99" s="149"/>
      <c r="D99" s="200"/>
      <c r="E99" s="174"/>
      <c r="F99" s="185"/>
      <c r="G99" s="186"/>
      <c r="H99" s="176">
        <f t="shared" si="49"/>
        <v>0</v>
      </c>
      <c r="I99" s="177"/>
      <c r="J99" s="178">
        <f>[1]Aantallen!$B$1-I99</f>
        <v>2020</v>
      </c>
      <c r="K99" s="179">
        <f t="shared" si="57"/>
        <v>0</v>
      </c>
      <c r="L99" s="164"/>
      <c r="M99" s="180">
        <v>1</v>
      </c>
      <c r="N99" s="180"/>
      <c r="O99" s="180"/>
      <c r="P99" s="168">
        <f t="shared" si="52"/>
        <v>0</v>
      </c>
      <c r="Q99" s="180">
        <v>1</v>
      </c>
      <c r="R99" s="180"/>
      <c r="S99" s="180"/>
      <c r="T99" s="168">
        <f t="shared" si="54"/>
        <v>0</v>
      </c>
      <c r="U99" s="180">
        <v>1</v>
      </c>
      <c r="V99" s="180"/>
      <c r="W99" s="180"/>
      <c r="X99" s="168">
        <f t="shared" si="50"/>
        <v>0</v>
      </c>
      <c r="Y99" s="180">
        <v>1</v>
      </c>
      <c r="Z99" s="180"/>
      <c r="AA99" s="180"/>
      <c r="AB99" s="168">
        <f t="shared" si="58"/>
        <v>0</v>
      </c>
      <c r="AC99" s="180">
        <v>1</v>
      </c>
      <c r="AD99" s="180"/>
      <c r="AE99" s="180"/>
      <c r="AF99" s="168">
        <f t="shared" si="59"/>
        <v>0</v>
      </c>
      <c r="AG99" s="180">
        <v>1</v>
      </c>
      <c r="AH99" s="180"/>
      <c r="AI99" s="180"/>
      <c r="AJ99" s="168">
        <f t="shared" si="55"/>
        <v>0</v>
      </c>
      <c r="AK99" s="180">
        <v>1</v>
      </c>
      <c r="AL99" s="180">
        <v>1</v>
      </c>
      <c r="AM99" s="180"/>
      <c r="AN99" s="180"/>
      <c r="AO99" s="168">
        <f t="shared" si="60"/>
        <v>0</v>
      </c>
      <c r="AP99" s="180">
        <v>1</v>
      </c>
      <c r="AQ99" s="180"/>
      <c r="AR99" s="180"/>
      <c r="AS99" s="181">
        <f t="shared" si="61"/>
        <v>0</v>
      </c>
      <c r="AT99" s="180">
        <v>1</v>
      </c>
      <c r="AU99" s="180"/>
      <c r="AV99" s="180"/>
      <c r="AW99" s="168">
        <f t="shared" si="62"/>
        <v>0</v>
      </c>
      <c r="AX99" s="180">
        <v>1</v>
      </c>
      <c r="AY99" s="180"/>
      <c r="AZ99" s="180"/>
      <c r="BA99" s="168">
        <f t="shared" si="63"/>
        <v>0</v>
      </c>
      <c r="BB99" s="153">
        <f t="shared" si="51"/>
        <v>0</v>
      </c>
      <c r="BC99" s="182">
        <v>0</v>
      </c>
      <c r="BD99" s="153">
        <f t="shared" si="64"/>
        <v>0</v>
      </c>
      <c r="BE99" s="153" t="str">
        <f t="shared" si="65"/>
        <v>geen actie</v>
      </c>
      <c r="BF99" s="149">
        <v>98</v>
      </c>
      <c r="BG99" s="183"/>
      <c r="BH99" s="183"/>
      <c r="BI99" s="183"/>
      <c r="BJ99" s="183"/>
      <c r="BK99" s="183"/>
      <c r="BL99" s="183"/>
      <c r="BM99" s="183"/>
      <c r="BN99" s="183"/>
    </row>
    <row r="100" spans="1:66" x14ac:dyDescent="0.25">
      <c r="A100" s="149">
        <v>99</v>
      </c>
      <c r="B100" s="149" t="str">
        <f t="shared" si="56"/>
        <v>v</v>
      </c>
      <c r="C100" s="149"/>
      <c r="D100" s="200"/>
      <c r="E100" s="174"/>
      <c r="F100" s="153"/>
      <c r="G100" s="175"/>
      <c r="H100" s="176">
        <f t="shared" si="49"/>
        <v>0</v>
      </c>
      <c r="I100" s="187"/>
      <c r="J100" s="178">
        <f>[1]Aantallen!$B$1-I100</f>
        <v>2020</v>
      </c>
      <c r="K100" s="179">
        <f t="shared" si="57"/>
        <v>0</v>
      </c>
      <c r="L100" s="164"/>
      <c r="M100" s="180">
        <v>1</v>
      </c>
      <c r="N100" s="180"/>
      <c r="O100" s="180"/>
      <c r="P100" s="168">
        <f t="shared" si="52"/>
        <v>0</v>
      </c>
      <c r="Q100" s="180">
        <v>1</v>
      </c>
      <c r="R100" s="180"/>
      <c r="S100" s="180"/>
      <c r="T100" s="168">
        <f t="shared" si="54"/>
        <v>0</v>
      </c>
      <c r="U100" s="180">
        <v>1</v>
      </c>
      <c r="V100" s="180"/>
      <c r="W100" s="180"/>
      <c r="X100" s="168">
        <f t="shared" si="50"/>
        <v>0</v>
      </c>
      <c r="Y100" s="180">
        <v>1</v>
      </c>
      <c r="Z100" s="180"/>
      <c r="AA100" s="180"/>
      <c r="AB100" s="168">
        <f t="shared" si="58"/>
        <v>0</v>
      </c>
      <c r="AC100" s="180">
        <v>1</v>
      </c>
      <c r="AD100" s="180"/>
      <c r="AE100" s="180"/>
      <c r="AF100" s="168">
        <f t="shared" si="59"/>
        <v>0</v>
      </c>
      <c r="AG100" s="180">
        <v>1</v>
      </c>
      <c r="AH100" s="180"/>
      <c r="AI100" s="180"/>
      <c r="AJ100" s="168">
        <f t="shared" si="55"/>
        <v>0</v>
      </c>
      <c r="AK100" s="180">
        <v>1</v>
      </c>
      <c r="AL100" s="180">
        <v>1</v>
      </c>
      <c r="AM100" s="180"/>
      <c r="AN100" s="180"/>
      <c r="AO100" s="168">
        <f t="shared" si="60"/>
        <v>0</v>
      </c>
      <c r="AP100" s="180">
        <v>1</v>
      </c>
      <c r="AQ100" s="180"/>
      <c r="AR100" s="180"/>
      <c r="AS100" s="181">
        <f t="shared" si="61"/>
        <v>0</v>
      </c>
      <c r="AT100" s="180">
        <v>1</v>
      </c>
      <c r="AU100" s="180"/>
      <c r="AV100" s="180"/>
      <c r="AW100" s="168">
        <f t="shared" si="62"/>
        <v>0</v>
      </c>
      <c r="AX100" s="180">
        <v>1</v>
      </c>
      <c r="AY100" s="180"/>
      <c r="AZ100" s="180"/>
      <c r="BA100" s="168">
        <f t="shared" si="63"/>
        <v>0</v>
      </c>
      <c r="BB100" s="153">
        <f t="shared" si="51"/>
        <v>0</v>
      </c>
      <c r="BC100" s="182">
        <v>0</v>
      </c>
      <c r="BD100" s="153">
        <f t="shared" si="64"/>
        <v>0</v>
      </c>
      <c r="BE100" s="153" t="str">
        <f t="shared" si="65"/>
        <v>geen actie</v>
      </c>
      <c r="BF100" s="149">
        <v>99</v>
      </c>
      <c r="BG100" s="183"/>
      <c r="BH100" s="183"/>
      <c r="BI100" s="183"/>
      <c r="BJ100" s="183"/>
      <c r="BK100" s="183"/>
      <c r="BL100" s="183"/>
      <c r="BM100" s="183"/>
      <c r="BN100" s="183"/>
    </row>
    <row r="101" spans="1:66" ht="18" customHeight="1" x14ac:dyDescent="0.25">
      <c r="A101" s="149">
        <v>100</v>
      </c>
      <c r="B101" s="149" t="str">
        <f t="shared" si="56"/>
        <v>v</v>
      </c>
      <c r="C101" s="149"/>
      <c r="D101" s="200"/>
      <c r="E101" s="174"/>
      <c r="F101" s="153"/>
      <c r="G101" s="175"/>
      <c r="H101" s="176">
        <f t="shared" si="49"/>
        <v>0</v>
      </c>
      <c r="I101" s="177"/>
      <c r="J101" s="178">
        <f>[1]Aantallen!$B$1-I101</f>
        <v>2020</v>
      </c>
      <c r="K101" s="179">
        <f t="shared" si="57"/>
        <v>0</v>
      </c>
      <c r="L101" s="164"/>
      <c r="M101" s="180">
        <v>1</v>
      </c>
      <c r="N101" s="180"/>
      <c r="O101" s="180"/>
      <c r="P101" s="168">
        <f t="shared" si="52"/>
        <v>0</v>
      </c>
      <c r="Q101" s="180">
        <v>1</v>
      </c>
      <c r="R101" s="180"/>
      <c r="S101" s="180"/>
      <c r="T101" s="168">
        <f t="shared" si="54"/>
        <v>0</v>
      </c>
      <c r="U101" s="180">
        <v>1</v>
      </c>
      <c r="V101" s="180"/>
      <c r="W101" s="180"/>
      <c r="X101" s="168">
        <f t="shared" si="50"/>
        <v>0</v>
      </c>
      <c r="Y101" s="180">
        <v>1</v>
      </c>
      <c r="Z101" s="180"/>
      <c r="AA101" s="180"/>
      <c r="AB101" s="168">
        <f t="shared" si="58"/>
        <v>0</v>
      </c>
      <c r="AC101" s="180">
        <v>1</v>
      </c>
      <c r="AD101" s="180"/>
      <c r="AE101" s="180"/>
      <c r="AF101" s="168">
        <f t="shared" si="59"/>
        <v>0</v>
      </c>
      <c r="AG101" s="180">
        <v>1</v>
      </c>
      <c r="AH101" s="180"/>
      <c r="AI101" s="180"/>
      <c r="AJ101" s="168">
        <f t="shared" si="55"/>
        <v>0</v>
      </c>
      <c r="AK101" s="180">
        <v>1</v>
      </c>
      <c r="AL101" s="180">
        <v>1</v>
      </c>
      <c r="AM101" s="180"/>
      <c r="AN101" s="180"/>
      <c r="AO101" s="168">
        <f t="shared" si="60"/>
        <v>0</v>
      </c>
      <c r="AP101" s="180">
        <v>1</v>
      </c>
      <c r="AQ101" s="180"/>
      <c r="AR101" s="180"/>
      <c r="AS101" s="181">
        <f t="shared" si="61"/>
        <v>0</v>
      </c>
      <c r="AT101" s="180">
        <v>1</v>
      </c>
      <c r="AU101" s="180"/>
      <c r="AV101" s="180"/>
      <c r="AW101" s="168">
        <f t="shared" si="62"/>
        <v>0</v>
      </c>
      <c r="AX101" s="180">
        <v>1</v>
      </c>
      <c r="AY101" s="180"/>
      <c r="AZ101" s="180"/>
      <c r="BA101" s="168">
        <f t="shared" si="63"/>
        <v>0</v>
      </c>
      <c r="BB101" s="153">
        <f t="shared" si="51"/>
        <v>0</v>
      </c>
      <c r="BC101" s="182">
        <v>0</v>
      </c>
      <c r="BD101" s="153">
        <f t="shared" si="64"/>
        <v>0</v>
      </c>
      <c r="BE101" s="153" t="str">
        <f t="shared" si="65"/>
        <v>geen actie</v>
      </c>
      <c r="BF101" s="149">
        <v>100</v>
      </c>
      <c r="BG101" s="183"/>
      <c r="BH101" s="183"/>
      <c r="BI101" s="183"/>
      <c r="BJ101" s="183"/>
      <c r="BK101" s="183"/>
      <c r="BL101" s="183"/>
      <c r="BM101" s="183"/>
      <c r="BN101" s="183"/>
    </row>
    <row r="102" spans="1:66" x14ac:dyDescent="0.25">
      <c r="A102" s="149">
        <v>101</v>
      </c>
      <c r="B102" s="149" t="str">
        <f t="shared" si="56"/>
        <v>v</v>
      </c>
      <c r="C102" s="149"/>
      <c r="D102" s="200"/>
      <c r="E102" s="174"/>
      <c r="F102" s="153"/>
      <c r="G102" s="175"/>
      <c r="H102" s="176">
        <f t="shared" si="49"/>
        <v>0</v>
      </c>
      <c r="I102" s="177"/>
      <c r="J102" s="178">
        <f>[1]Aantallen!$B$1-I102</f>
        <v>2020</v>
      </c>
      <c r="K102" s="179">
        <f t="shared" si="57"/>
        <v>0</v>
      </c>
      <c r="L102" s="164"/>
      <c r="M102" s="180">
        <v>1</v>
      </c>
      <c r="N102" s="180"/>
      <c r="O102" s="180"/>
      <c r="P102" s="168">
        <f t="shared" si="52"/>
        <v>0</v>
      </c>
      <c r="Q102" s="180">
        <v>1</v>
      </c>
      <c r="R102" s="180"/>
      <c r="S102" s="180"/>
      <c r="T102" s="168">
        <f t="shared" si="54"/>
        <v>0</v>
      </c>
      <c r="U102" s="180">
        <v>1</v>
      </c>
      <c r="V102" s="180"/>
      <c r="W102" s="180"/>
      <c r="X102" s="168">
        <f t="shared" si="50"/>
        <v>0</v>
      </c>
      <c r="Y102" s="180">
        <v>1</v>
      </c>
      <c r="Z102" s="180"/>
      <c r="AA102" s="180"/>
      <c r="AB102" s="168">
        <f t="shared" si="58"/>
        <v>0</v>
      </c>
      <c r="AC102" s="180">
        <v>1</v>
      </c>
      <c r="AD102" s="180"/>
      <c r="AE102" s="180"/>
      <c r="AF102" s="168">
        <f t="shared" si="59"/>
        <v>0</v>
      </c>
      <c r="AG102" s="180">
        <v>1</v>
      </c>
      <c r="AH102" s="180"/>
      <c r="AI102" s="180"/>
      <c r="AJ102" s="168">
        <f t="shared" si="55"/>
        <v>0</v>
      </c>
      <c r="AK102" s="180">
        <v>1</v>
      </c>
      <c r="AL102" s="180">
        <v>1</v>
      </c>
      <c r="AM102" s="180"/>
      <c r="AN102" s="180"/>
      <c r="AO102" s="168">
        <f t="shared" si="60"/>
        <v>0</v>
      </c>
      <c r="AP102" s="180">
        <v>1</v>
      </c>
      <c r="AQ102" s="180"/>
      <c r="AR102" s="180"/>
      <c r="AS102" s="181">
        <f t="shared" si="61"/>
        <v>0</v>
      </c>
      <c r="AT102" s="180">
        <v>1</v>
      </c>
      <c r="AU102" s="180"/>
      <c r="AV102" s="180"/>
      <c r="AW102" s="168">
        <f t="shared" si="62"/>
        <v>0</v>
      </c>
      <c r="AX102" s="180">
        <v>1</v>
      </c>
      <c r="AY102" s="180"/>
      <c r="AZ102" s="180"/>
      <c r="BA102" s="168">
        <f t="shared" si="63"/>
        <v>0</v>
      </c>
      <c r="BB102" s="153">
        <f t="shared" si="51"/>
        <v>0</v>
      </c>
      <c r="BC102" s="182">
        <v>0</v>
      </c>
      <c r="BD102" s="153">
        <f t="shared" si="64"/>
        <v>0</v>
      </c>
      <c r="BE102" s="153" t="str">
        <f t="shared" si="65"/>
        <v>geen actie</v>
      </c>
      <c r="BF102" s="149">
        <v>101</v>
      </c>
      <c r="BG102" s="183"/>
      <c r="BH102" s="183"/>
      <c r="BI102" s="183"/>
      <c r="BJ102" s="183"/>
      <c r="BK102" s="183"/>
      <c r="BL102" s="183"/>
      <c r="BM102" s="183"/>
      <c r="BN102" s="183"/>
    </row>
    <row r="103" spans="1:66" ht="18" customHeight="1" x14ac:dyDescent="0.25">
      <c r="A103" s="149">
        <v>102</v>
      </c>
      <c r="B103" s="149" t="str">
        <f t="shared" si="56"/>
        <v>v</v>
      </c>
      <c r="C103" s="149"/>
      <c r="D103" s="200"/>
      <c r="E103" s="174"/>
      <c r="F103" s="153"/>
      <c r="G103" s="175"/>
      <c r="H103" s="176">
        <f t="shared" si="49"/>
        <v>0</v>
      </c>
      <c r="I103" s="187"/>
      <c r="J103" s="178">
        <f>[1]Aantallen!$B$1-I103</f>
        <v>2020</v>
      </c>
      <c r="K103" s="179">
        <f t="shared" si="57"/>
        <v>0</v>
      </c>
      <c r="L103" s="164"/>
      <c r="M103" s="180">
        <v>1</v>
      </c>
      <c r="N103" s="180"/>
      <c r="O103" s="180"/>
      <c r="P103" s="168"/>
      <c r="Q103" s="180">
        <v>1</v>
      </c>
      <c r="R103" s="180"/>
      <c r="S103" s="180"/>
      <c r="T103" s="168"/>
      <c r="U103" s="180">
        <v>1</v>
      </c>
      <c r="V103" s="180"/>
      <c r="W103" s="180"/>
      <c r="X103" s="168">
        <f t="shared" si="50"/>
        <v>0</v>
      </c>
      <c r="Y103" s="180">
        <v>1</v>
      </c>
      <c r="Z103" s="180"/>
      <c r="AA103" s="180"/>
      <c r="AB103" s="168"/>
      <c r="AC103" s="180">
        <v>1</v>
      </c>
      <c r="AD103" s="180"/>
      <c r="AE103" s="180"/>
      <c r="AF103" s="168">
        <f t="shared" si="59"/>
        <v>0</v>
      </c>
      <c r="AG103" s="180">
        <v>1</v>
      </c>
      <c r="AH103" s="180"/>
      <c r="AI103" s="180"/>
      <c r="AJ103" s="168"/>
      <c r="AK103" s="180">
        <v>1</v>
      </c>
      <c r="AL103" s="180">
        <v>1</v>
      </c>
      <c r="AM103" s="180"/>
      <c r="AN103" s="180"/>
      <c r="AO103" s="168">
        <f t="shared" si="60"/>
        <v>0</v>
      </c>
      <c r="AP103" s="180">
        <v>1</v>
      </c>
      <c r="AQ103" s="180"/>
      <c r="AR103" s="180"/>
      <c r="AS103" s="168"/>
      <c r="AT103" s="180">
        <v>1</v>
      </c>
      <c r="AU103" s="180"/>
      <c r="AV103" s="180"/>
      <c r="AW103" s="168">
        <f t="shared" si="62"/>
        <v>0</v>
      </c>
      <c r="AX103" s="180">
        <v>1</v>
      </c>
      <c r="AY103" s="180"/>
      <c r="AZ103" s="180"/>
      <c r="BA103" s="168">
        <f t="shared" si="63"/>
        <v>0</v>
      </c>
      <c r="BB103" s="153">
        <f t="shared" si="51"/>
        <v>0</v>
      </c>
      <c r="BC103" s="182">
        <v>0</v>
      </c>
      <c r="BD103" s="153">
        <f t="shared" si="64"/>
        <v>0</v>
      </c>
      <c r="BE103" s="153" t="str">
        <f t="shared" si="65"/>
        <v>geen actie</v>
      </c>
      <c r="BF103" s="149">
        <v>102</v>
      </c>
      <c r="BG103" s="183"/>
      <c r="BH103" s="183"/>
      <c r="BI103" s="183"/>
      <c r="BJ103" s="183"/>
      <c r="BK103" s="183"/>
      <c r="BL103" s="183"/>
      <c r="BM103" s="183"/>
      <c r="BN103" s="183"/>
    </row>
    <row r="104" spans="1:66" ht="18" customHeight="1" x14ac:dyDescent="0.25">
      <c r="A104" s="149">
        <v>103</v>
      </c>
      <c r="B104" s="149" t="str">
        <f t="shared" si="56"/>
        <v>v</v>
      </c>
      <c r="C104" s="149"/>
      <c r="D104" s="367"/>
      <c r="E104" s="174"/>
      <c r="F104" s="153"/>
      <c r="G104" s="175"/>
      <c r="H104" s="176">
        <f t="shared" si="49"/>
        <v>0</v>
      </c>
      <c r="I104" s="187"/>
      <c r="J104" s="178">
        <f>[1]Aantallen!$B$1-I104</f>
        <v>2020</v>
      </c>
      <c r="K104" s="179">
        <f t="shared" si="57"/>
        <v>0</v>
      </c>
      <c r="L104" s="164"/>
      <c r="M104" s="180">
        <v>1</v>
      </c>
      <c r="N104" s="180"/>
      <c r="O104" s="180"/>
      <c r="P104" s="168"/>
      <c r="Q104" s="180">
        <v>1</v>
      </c>
      <c r="R104" s="180"/>
      <c r="S104" s="180"/>
      <c r="T104" s="168"/>
      <c r="U104" s="180">
        <v>1</v>
      </c>
      <c r="V104" s="180"/>
      <c r="W104" s="180"/>
      <c r="X104" s="168">
        <f t="shared" si="50"/>
        <v>0</v>
      </c>
      <c r="Y104" s="180">
        <v>1</v>
      </c>
      <c r="Z104" s="180"/>
      <c r="AA104" s="180"/>
      <c r="AB104" s="168"/>
      <c r="AC104" s="180">
        <v>1</v>
      </c>
      <c r="AD104" s="180"/>
      <c r="AE104" s="180"/>
      <c r="AF104" s="168">
        <f t="shared" si="59"/>
        <v>0</v>
      </c>
      <c r="AG104" s="180">
        <v>1</v>
      </c>
      <c r="AH104" s="180"/>
      <c r="AI104" s="180"/>
      <c r="AJ104" s="168"/>
      <c r="AK104" s="180">
        <v>1</v>
      </c>
      <c r="AL104" s="180">
        <v>1</v>
      </c>
      <c r="AM104" s="180"/>
      <c r="AN104" s="180"/>
      <c r="AO104" s="168">
        <f t="shared" si="60"/>
        <v>0</v>
      </c>
      <c r="AP104" s="180">
        <v>1</v>
      </c>
      <c r="AQ104" s="180"/>
      <c r="AR104" s="180"/>
      <c r="AS104" s="168"/>
      <c r="AT104" s="180">
        <v>1</v>
      </c>
      <c r="AU104" s="180"/>
      <c r="AV104" s="180"/>
      <c r="AW104" s="168">
        <f t="shared" si="62"/>
        <v>0</v>
      </c>
      <c r="AX104" s="180">
        <v>1</v>
      </c>
      <c r="AY104" s="180"/>
      <c r="AZ104" s="180"/>
      <c r="BA104" s="168">
        <f t="shared" si="63"/>
        <v>0</v>
      </c>
      <c r="BB104" s="153">
        <f t="shared" si="51"/>
        <v>0</v>
      </c>
      <c r="BC104" s="182">
        <v>0</v>
      </c>
      <c r="BD104" s="153">
        <f t="shared" si="64"/>
        <v>0</v>
      </c>
      <c r="BE104" s="153" t="str">
        <f t="shared" si="65"/>
        <v>geen actie</v>
      </c>
      <c r="BF104" s="149">
        <v>103</v>
      </c>
      <c r="BG104" s="183"/>
      <c r="BH104" s="183"/>
      <c r="BI104" s="183"/>
      <c r="BJ104" s="183"/>
      <c r="BK104" s="183"/>
      <c r="BL104" s="183"/>
      <c r="BM104" s="183"/>
      <c r="BN104" s="183"/>
    </row>
    <row r="105" spans="1:66" ht="18" customHeight="1" x14ac:dyDescent="0.25">
      <c r="A105" s="149">
        <v>104</v>
      </c>
      <c r="B105" s="149" t="str">
        <f t="shared" si="56"/>
        <v>v</v>
      </c>
      <c r="C105" s="149"/>
      <c r="D105" s="200"/>
      <c r="E105" s="174"/>
      <c r="F105" s="153"/>
      <c r="G105" s="175"/>
      <c r="H105" s="176">
        <f t="shared" si="49"/>
        <v>0</v>
      </c>
      <c r="I105" s="187"/>
      <c r="J105" s="178">
        <f>[1]Aantallen!$B$1-I105</f>
        <v>2020</v>
      </c>
      <c r="K105" s="179">
        <f t="shared" si="57"/>
        <v>0</v>
      </c>
      <c r="L105" s="164"/>
      <c r="M105" s="180">
        <v>1</v>
      </c>
      <c r="N105" s="180"/>
      <c r="O105" s="180"/>
      <c r="P105" s="168"/>
      <c r="Q105" s="180">
        <v>1</v>
      </c>
      <c r="R105" s="180"/>
      <c r="S105" s="180"/>
      <c r="T105" s="168"/>
      <c r="U105" s="180">
        <v>1</v>
      </c>
      <c r="V105" s="180"/>
      <c r="W105" s="180"/>
      <c r="X105" s="168">
        <f t="shared" si="50"/>
        <v>0</v>
      </c>
      <c r="Y105" s="180">
        <v>1</v>
      </c>
      <c r="Z105" s="180"/>
      <c r="AA105" s="180"/>
      <c r="AB105" s="168"/>
      <c r="AC105" s="180">
        <v>1</v>
      </c>
      <c r="AD105" s="180"/>
      <c r="AE105" s="180"/>
      <c r="AF105" s="168">
        <f t="shared" si="59"/>
        <v>0</v>
      </c>
      <c r="AG105" s="180">
        <v>1</v>
      </c>
      <c r="AH105" s="180"/>
      <c r="AI105" s="180"/>
      <c r="AJ105" s="168"/>
      <c r="AK105" s="180">
        <v>1</v>
      </c>
      <c r="AL105" s="180">
        <v>1</v>
      </c>
      <c r="AM105" s="180"/>
      <c r="AN105" s="180"/>
      <c r="AO105" s="168">
        <f t="shared" si="60"/>
        <v>0</v>
      </c>
      <c r="AP105" s="180">
        <v>1</v>
      </c>
      <c r="AQ105" s="180"/>
      <c r="AR105" s="180"/>
      <c r="AS105" s="168"/>
      <c r="AT105" s="180">
        <v>1</v>
      </c>
      <c r="AU105" s="180"/>
      <c r="AV105" s="180"/>
      <c r="AW105" s="168">
        <f t="shared" si="62"/>
        <v>0</v>
      </c>
      <c r="AX105" s="180">
        <v>1</v>
      </c>
      <c r="AY105" s="180"/>
      <c r="AZ105" s="180"/>
      <c r="BA105" s="168">
        <f t="shared" si="63"/>
        <v>0</v>
      </c>
      <c r="BB105" s="153">
        <f t="shared" si="51"/>
        <v>0</v>
      </c>
      <c r="BC105" s="182">
        <v>0</v>
      </c>
      <c r="BD105" s="153">
        <f t="shared" si="64"/>
        <v>0</v>
      </c>
      <c r="BE105" s="153" t="str">
        <f t="shared" si="65"/>
        <v>geen actie</v>
      </c>
      <c r="BF105" s="149">
        <v>104</v>
      </c>
      <c r="BG105" s="183"/>
      <c r="BH105" s="183"/>
      <c r="BI105" s="183"/>
      <c r="BJ105" s="183"/>
      <c r="BK105" s="183"/>
      <c r="BL105" s="183"/>
      <c r="BM105" s="183"/>
      <c r="BN105" s="183"/>
    </row>
    <row r="106" spans="1:66" x14ac:dyDescent="0.25">
      <c r="A106" s="149">
        <v>105</v>
      </c>
      <c r="B106" s="149" t="str">
        <f t="shared" si="56"/>
        <v>v</v>
      </c>
      <c r="C106" s="149"/>
      <c r="D106" s="200"/>
      <c r="E106" s="174"/>
      <c r="F106" s="153"/>
      <c r="G106" s="175"/>
      <c r="H106" s="176">
        <f t="shared" si="49"/>
        <v>0</v>
      </c>
      <c r="I106" s="187"/>
      <c r="J106" s="178">
        <f>[1]Aantallen!$B$1-I106</f>
        <v>2020</v>
      </c>
      <c r="K106" s="179">
        <f t="shared" si="57"/>
        <v>0</v>
      </c>
      <c r="L106" s="164"/>
      <c r="M106" s="180">
        <v>1</v>
      </c>
      <c r="N106" s="180"/>
      <c r="O106" s="180"/>
      <c r="P106" s="168"/>
      <c r="Q106" s="180">
        <v>1</v>
      </c>
      <c r="R106" s="180"/>
      <c r="S106" s="180"/>
      <c r="T106" s="168"/>
      <c r="U106" s="180">
        <v>1</v>
      </c>
      <c r="V106" s="180"/>
      <c r="W106" s="180"/>
      <c r="X106" s="168">
        <f t="shared" si="50"/>
        <v>0</v>
      </c>
      <c r="Y106" s="180">
        <v>1</v>
      </c>
      <c r="Z106" s="180"/>
      <c r="AA106" s="180"/>
      <c r="AB106" s="168"/>
      <c r="AC106" s="180">
        <v>1</v>
      </c>
      <c r="AD106" s="180"/>
      <c r="AE106" s="180"/>
      <c r="AF106" s="168">
        <f t="shared" si="59"/>
        <v>0</v>
      </c>
      <c r="AG106" s="180">
        <v>1</v>
      </c>
      <c r="AH106" s="180"/>
      <c r="AI106" s="180"/>
      <c r="AJ106" s="168"/>
      <c r="AK106" s="180">
        <v>1</v>
      </c>
      <c r="AL106" s="180">
        <v>1</v>
      </c>
      <c r="AM106" s="180"/>
      <c r="AN106" s="180"/>
      <c r="AO106" s="168">
        <f t="shared" si="60"/>
        <v>0</v>
      </c>
      <c r="AP106" s="180">
        <v>1</v>
      </c>
      <c r="AQ106" s="180"/>
      <c r="AR106" s="180"/>
      <c r="AS106" s="168"/>
      <c r="AT106" s="180">
        <v>1</v>
      </c>
      <c r="AU106" s="180"/>
      <c r="AV106" s="180"/>
      <c r="AW106" s="168">
        <f t="shared" si="62"/>
        <v>0</v>
      </c>
      <c r="AX106" s="180">
        <v>1</v>
      </c>
      <c r="AY106" s="180"/>
      <c r="AZ106" s="180"/>
      <c r="BA106" s="168">
        <f t="shared" si="63"/>
        <v>0</v>
      </c>
      <c r="BB106" s="153">
        <f t="shared" si="51"/>
        <v>0</v>
      </c>
      <c r="BC106" s="182">
        <v>0</v>
      </c>
      <c r="BD106" s="153">
        <f t="shared" si="64"/>
        <v>0</v>
      </c>
      <c r="BE106" s="153" t="str">
        <f t="shared" si="65"/>
        <v>geen actie</v>
      </c>
      <c r="BF106" s="149">
        <v>105</v>
      </c>
      <c r="BG106" s="183"/>
      <c r="BH106" s="183"/>
      <c r="BI106" s="183"/>
      <c r="BJ106" s="183"/>
      <c r="BK106" s="183"/>
      <c r="BL106" s="183"/>
      <c r="BM106" s="183"/>
      <c r="BN106" s="183"/>
    </row>
    <row r="107" spans="1:66" ht="18" customHeight="1" x14ac:dyDescent="0.25">
      <c r="A107" s="149">
        <v>106</v>
      </c>
      <c r="B107" s="149" t="str">
        <f t="shared" si="56"/>
        <v>v</v>
      </c>
      <c r="C107" s="149"/>
      <c r="D107" s="200"/>
      <c r="E107" s="174"/>
      <c r="F107" s="153"/>
      <c r="G107" s="175"/>
      <c r="H107" s="176">
        <f t="shared" si="49"/>
        <v>0</v>
      </c>
      <c r="I107" s="187"/>
      <c r="J107" s="178">
        <f>[1]Aantallen!$B$1-I107</f>
        <v>2020</v>
      </c>
      <c r="K107" s="179">
        <f t="shared" si="57"/>
        <v>0</v>
      </c>
      <c r="L107" s="164"/>
      <c r="M107" s="180">
        <v>1</v>
      </c>
      <c r="N107" s="180"/>
      <c r="O107" s="180"/>
      <c r="P107" s="168"/>
      <c r="Q107" s="180">
        <v>1</v>
      </c>
      <c r="R107" s="180"/>
      <c r="S107" s="180"/>
      <c r="T107" s="168"/>
      <c r="U107" s="180">
        <v>1</v>
      </c>
      <c r="V107" s="180"/>
      <c r="W107" s="180"/>
      <c r="X107" s="168">
        <f t="shared" si="50"/>
        <v>0</v>
      </c>
      <c r="Y107" s="180">
        <v>1</v>
      </c>
      <c r="Z107" s="180"/>
      <c r="AA107" s="180"/>
      <c r="AB107" s="168"/>
      <c r="AC107" s="180">
        <v>1</v>
      </c>
      <c r="AD107" s="180"/>
      <c r="AE107" s="180"/>
      <c r="AF107" s="168">
        <f t="shared" si="59"/>
        <v>0</v>
      </c>
      <c r="AG107" s="180">
        <v>1</v>
      </c>
      <c r="AH107" s="180"/>
      <c r="AI107" s="180"/>
      <c r="AJ107" s="168"/>
      <c r="AK107" s="180">
        <v>1</v>
      </c>
      <c r="AL107" s="180">
        <v>1</v>
      </c>
      <c r="AM107" s="180"/>
      <c r="AN107" s="180"/>
      <c r="AO107" s="168">
        <f t="shared" si="60"/>
        <v>0</v>
      </c>
      <c r="AP107" s="180">
        <v>1</v>
      </c>
      <c r="AQ107" s="180"/>
      <c r="AR107" s="180"/>
      <c r="AS107" s="168"/>
      <c r="AT107" s="180">
        <v>1</v>
      </c>
      <c r="AU107" s="180"/>
      <c r="AV107" s="180"/>
      <c r="AW107" s="168">
        <f t="shared" si="62"/>
        <v>0</v>
      </c>
      <c r="AX107" s="180">
        <v>1</v>
      </c>
      <c r="AY107" s="180"/>
      <c r="AZ107" s="180"/>
      <c r="BA107" s="168">
        <f t="shared" si="63"/>
        <v>0</v>
      </c>
      <c r="BB107" s="153">
        <f t="shared" si="51"/>
        <v>0</v>
      </c>
      <c r="BC107" s="182">
        <v>0</v>
      </c>
      <c r="BD107" s="153">
        <f t="shared" si="64"/>
        <v>0</v>
      </c>
      <c r="BE107" s="153" t="str">
        <f t="shared" si="65"/>
        <v>geen actie</v>
      </c>
      <c r="BF107" s="149">
        <v>106</v>
      </c>
      <c r="BG107" s="183"/>
      <c r="BH107" s="183"/>
      <c r="BI107" s="183"/>
      <c r="BJ107" s="183"/>
      <c r="BK107" s="183"/>
      <c r="BL107" s="183"/>
      <c r="BM107" s="183"/>
      <c r="BN107" s="183"/>
    </row>
    <row r="108" spans="1:66" x14ac:dyDescent="0.25">
      <c r="A108" s="149">
        <v>107</v>
      </c>
      <c r="B108" s="149" t="str">
        <f t="shared" si="56"/>
        <v>v</v>
      </c>
      <c r="C108" s="149"/>
      <c r="D108" s="200"/>
      <c r="E108" s="174"/>
      <c r="F108" s="153"/>
      <c r="G108" s="175"/>
      <c r="H108" s="176">
        <f t="shared" si="49"/>
        <v>0</v>
      </c>
      <c r="I108" s="187"/>
      <c r="J108" s="178">
        <f>[1]Aantallen!$B$1-I108</f>
        <v>2020</v>
      </c>
      <c r="K108" s="179">
        <f t="shared" si="57"/>
        <v>0</v>
      </c>
      <c r="L108" s="164"/>
      <c r="M108" s="180">
        <v>1</v>
      </c>
      <c r="N108" s="180"/>
      <c r="O108" s="180"/>
      <c r="P108" s="168"/>
      <c r="Q108" s="180">
        <v>1</v>
      </c>
      <c r="R108" s="180"/>
      <c r="S108" s="180"/>
      <c r="T108" s="168"/>
      <c r="U108" s="180">
        <v>1</v>
      </c>
      <c r="V108" s="180"/>
      <c r="W108" s="180"/>
      <c r="X108" s="168">
        <f t="shared" si="50"/>
        <v>0</v>
      </c>
      <c r="Y108" s="180">
        <v>1</v>
      </c>
      <c r="Z108" s="180"/>
      <c r="AA108" s="180"/>
      <c r="AB108" s="168"/>
      <c r="AC108" s="180">
        <v>1</v>
      </c>
      <c r="AD108" s="180"/>
      <c r="AE108" s="180"/>
      <c r="AF108" s="168">
        <f t="shared" si="59"/>
        <v>0</v>
      </c>
      <c r="AG108" s="180">
        <v>1</v>
      </c>
      <c r="AH108" s="180"/>
      <c r="AI108" s="180"/>
      <c r="AJ108" s="168"/>
      <c r="AK108" s="180">
        <v>1</v>
      </c>
      <c r="AL108" s="180">
        <v>1</v>
      </c>
      <c r="AM108" s="180"/>
      <c r="AN108" s="180"/>
      <c r="AO108" s="168">
        <f t="shared" si="60"/>
        <v>0</v>
      </c>
      <c r="AP108" s="180">
        <v>1</v>
      </c>
      <c r="AQ108" s="180"/>
      <c r="AR108" s="180"/>
      <c r="AS108" s="168"/>
      <c r="AT108" s="180">
        <v>1</v>
      </c>
      <c r="AU108" s="180"/>
      <c r="AV108" s="180"/>
      <c r="AW108" s="168">
        <f t="shared" si="62"/>
        <v>0</v>
      </c>
      <c r="AX108" s="180">
        <v>1</v>
      </c>
      <c r="AY108" s="180"/>
      <c r="AZ108" s="180"/>
      <c r="BA108" s="168">
        <f t="shared" si="63"/>
        <v>0</v>
      </c>
      <c r="BB108" s="153">
        <f t="shared" si="51"/>
        <v>0</v>
      </c>
      <c r="BC108" s="182">
        <v>0</v>
      </c>
      <c r="BD108" s="153">
        <f t="shared" si="64"/>
        <v>0</v>
      </c>
      <c r="BE108" s="153" t="str">
        <f t="shared" si="65"/>
        <v>geen actie</v>
      </c>
      <c r="BF108" s="149">
        <v>107</v>
      </c>
      <c r="BG108" s="183"/>
      <c r="BH108" s="183"/>
      <c r="BI108" s="183"/>
      <c r="BJ108" s="183"/>
      <c r="BK108" s="183"/>
      <c r="BL108" s="183"/>
      <c r="BM108" s="183"/>
      <c r="BN108" s="183"/>
    </row>
    <row r="109" spans="1:66" ht="18" customHeight="1" x14ac:dyDescent="0.25">
      <c r="A109" s="149">
        <v>108</v>
      </c>
      <c r="B109" s="149" t="str">
        <f t="shared" si="56"/>
        <v>v</v>
      </c>
      <c r="C109" s="149"/>
      <c r="D109" s="200"/>
      <c r="E109" s="174"/>
      <c r="F109" s="153"/>
      <c r="G109" s="175"/>
      <c r="H109" s="176">
        <f t="shared" si="49"/>
        <v>0</v>
      </c>
      <c r="I109" s="187"/>
      <c r="J109" s="178">
        <f>[1]Aantallen!$B$1-I109</f>
        <v>2020</v>
      </c>
      <c r="K109" s="179">
        <f t="shared" si="57"/>
        <v>0</v>
      </c>
      <c r="L109" s="164"/>
      <c r="M109" s="180">
        <v>1</v>
      </c>
      <c r="N109" s="180"/>
      <c r="O109" s="180"/>
      <c r="P109" s="168"/>
      <c r="Q109" s="180">
        <v>1</v>
      </c>
      <c r="R109" s="180"/>
      <c r="S109" s="180"/>
      <c r="T109" s="168"/>
      <c r="U109" s="180">
        <v>1</v>
      </c>
      <c r="V109" s="180"/>
      <c r="W109" s="180"/>
      <c r="X109" s="168">
        <f t="shared" si="50"/>
        <v>0</v>
      </c>
      <c r="Y109" s="180">
        <v>1</v>
      </c>
      <c r="Z109" s="180"/>
      <c r="AA109" s="180"/>
      <c r="AB109" s="168"/>
      <c r="AC109" s="180">
        <v>1</v>
      </c>
      <c r="AD109" s="180"/>
      <c r="AE109" s="180"/>
      <c r="AF109" s="168">
        <f t="shared" si="59"/>
        <v>0</v>
      </c>
      <c r="AG109" s="180">
        <v>1</v>
      </c>
      <c r="AH109" s="180"/>
      <c r="AI109" s="180"/>
      <c r="AJ109" s="168"/>
      <c r="AK109" s="180">
        <v>1</v>
      </c>
      <c r="AL109" s="180">
        <v>1</v>
      </c>
      <c r="AM109" s="180"/>
      <c r="AN109" s="180"/>
      <c r="AO109" s="168">
        <f t="shared" si="60"/>
        <v>0</v>
      </c>
      <c r="AP109" s="180">
        <v>1</v>
      </c>
      <c r="AQ109" s="180"/>
      <c r="AR109" s="180"/>
      <c r="AS109" s="168"/>
      <c r="AT109" s="180">
        <v>1</v>
      </c>
      <c r="AU109" s="180"/>
      <c r="AV109" s="180"/>
      <c r="AW109" s="168">
        <f t="shared" si="62"/>
        <v>0</v>
      </c>
      <c r="AX109" s="180">
        <v>1</v>
      </c>
      <c r="AY109" s="180"/>
      <c r="AZ109" s="180"/>
      <c r="BA109" s="168">
        <f t="shared" si="63"/>
        <v>0</v>
      </c>
      <c r="BB109" s="153">
        <f t="shared" si="51"/>
        <v>0</v>
      </c>
      <c r="BC109" s="182">
        <v>0</v>
      </c>
      <c r="BD109" s="153">
        <f t="shared" si="64"/>
        <v>0</v>
      </c>
      <c r="BE109" s="153" t="str">
        <f t="shared" si="65"/>
        <v>geen actie</v>
      </c>
      <c r="BF109" s="149">
        <v>108</v>
      </c>
      <c r="BG109" s="183"/>
      <c r="BH109" s="183"/>
      <c r="BI109" s="183"/>
      <c r="BJ109" s="183"/>
      <c r="BK109" s="183"/>
      <c r="BL109" s="183"/>
      <c r="BM109" s="183"/>
      <c r="BN109" s="183"/>
    </row>
    <row r="110" spans="1:66" ht="18" customHeight="1" x14ac:dyDescent="0.25">
      <c r="A110" s="149">
        <v>109</v>
      </c>
      <c r="B110" s="149" t="str">
        <f t="shared" si="56"/>
        <v>v</v>
      </c>
      <c r="C110" s="149"/>
      <c r="D110" s="200"/>
      <c r="E110" s="174"/>
      <c r="F110" s="153"/>
      <c r="G110" s="175"/>
      <c r="H110" s="176">
        <f t="shared" si="49"/>
        <v>0</v>
      </c>
      <c r="I110" s="187"/>
      <c r="J110" s="178">
        <f>[1]Aantallen!$B$1-I110</f>
        <v>2020</v>
      </c>
      <c r="K110" s="179">
        <f t="shared" si="57"/>
        <v>0</v>
      </c>
      <c r="L110" s="164"/>
      <c r="M110" s="180">
        <v>1</v>
      </c>
      <c r="N110" s="180"/>
      <c r="O110" s="180"/>
      <c r="P110" s="168">
        <f t="shared" ref="P110:P124" si="66">SUM(N110*10+O110)/M110*10</f>
        <v>0</v>
      </c>
      <c r="Q110" s="180">
        <v>1</v>
      </c>
      <c r="R110" s="180"/>
      <c r="S110" s="180"/>
      <c r="T110" s="168">
        <f t="shared" ref="T110:T124" si="67">SUM(R110*10+S110)/Q110*10</f>
        <v>0</v>
      </c>
      <c r="U110" s="180">
        <v>1</v>
      </c>
      <c r="V110" s="180"/>
      <c r="W110" s="180"/>
      <c r="X110" s="168">
        <f t="shared" si="50"/>
        <v>0</v>
      </c>
      <c r="Y110" s="180">
        <v>1</v>
      </c>
      <c r="Z110" s="180"/>
      <c r="AA110" s="180"/>
      <c r="AB110" s="168">
        <f t="shared" ref="AB110:AB116" si="68">SUM(Z110*10+AA110)/Y110*10</f>
        <v>0</v>
      </c>
      <c r="AC110" s="180">
        <v>1</v>
      </c>
      <c r="AD110" s="180"/>
      <c r="AE110" s="180"/>
      <c r="AF110" s="168">
        <f t="shared" si="59"/>
        <v>0</v>
      </c>
      <c r="AG110" s="180">
        <v>1</v>
      </c>
      <c r="AH110" s="180"/>
      <c r="AI110" s="180"/>
      <c r="AJ110" s="168">
        <f t="shared" ref="AJ110:AJ116" si="69">SUM(AH110*10+AI110)/AG110*10</f>
        <v>0</v>
      </c>
      <c r="AK110" s="180">
        <v>1</v>
      </c>
      <c r="AL110" s="180">
        <v>1</v>
      </c>
      <c r="AM110" s="180"/>
      <c r="AN110" s="180"/>
      <c r="AO110" s="168">
        <f t="shared" si="60"/>
        <v>0</v>
      </c>
      <c r="AP110" s="180">
        <v>1</v>
      </c>
      <c r="AQ110" s="180"/>
      <c r="AR110" s="180"/>
      <c r="AS110" s="168">
        <f>SUM(AQ110*10+AR110)/AP110*10</f>
        <v>0</v>
      </c>
      <c r="AT110" s="180">
        <v>1</v>
      </c>
      <c r="AU110" s="180"/>
      <c r="AV110" s="180"/>
      <c r="AW110" s="168">
        <f t="shared" si="62"/>
        <v>0</v>
      </c>
      <c r="AX110" s="180">
        <v>1</v>
      </c>
      <c r="AY110" s="180"/>
      <c r="AZ110" s="180"/>
      <c r="BA110" s="168">
        <f t="shared" si="63"/>
        <v>0</v>
      </c>
      <c r="BB110" s="153">
        <f t="shared" si="51"/>
        <v>0</v>
      </c>
      <c r="BC110" s="182">
        <v>0</v>
      </c>
      <c r="BD110" s="153">
        <f t="shared" si="64"/>
        <v>0</v>
      </c>
      <c r="BE110" s="153" t="str">
        <f t="shared" si="65"/>
        <v>geen actie</v>
      </c>
      <c r="BF110" s="149">
        <v>109</v>
      </c>
      <c r="BG110" s="183"/>
      <c r="BH110" s="183"/>
      <c r="BI110" s="183"/>
      <c r="BJ110" s="183"/>
      <c r="BK110" s="183"/>
      <c r="BL110" s="183"/>
      <c r="BM110" s="183"/>
      <c r="BN110" s="183"/>
    </row>
    <row r="111" spans="1:66" ht="18" customHeight="1" x14ac:dyDescent="0.25">
      <c r="A111" s="149">
        <v>110</v>
      </c>
      <c r="B111" s="149" t="str">
        <f t="shared" si="56"/>
        <v>v</v>
      </c>
      <c r="C111" s="149"/>
      <c r="D111" s="200"/>
      <c r="E111" s="174"/>
      <c r="F111" s="153"/>
      <c r="G111" s="175"/>
      <c r="H111" s="176">
        <f t="shared" si="49"/>
        <v>0</v>
      </c>
      <c r="I111" s="187"/>
      <c r="J111" s="178">
        <f>[1]Aantallen!$B$1-I111</f>
        <v>2020</v>
      </c>
      <c r="K111" s="179">
        <f t="shared" si="57"/>
        <v>0</v>
      </c>
      <c r="L111" s="164"/>
      <c r="M111" s="180">
        <v>1</v>
      </c>
      <c r="N111" s="180"/>
      <c r="O111" s="180"/>
      <c r="P111" s="168">
        <f t="shared" si="66"/>
        <v>0</v>
      </c>
      <c r="Q111" s="180">
        <v>1</v>
      </c>
      <c r="R111" s="180"/>
      <c r="S111" s="180"/>
      <c r="T111" s="168">
        <f t="shared" si="67"/>
        <v>0</v>
      </c>
      <c r="U111" s="180">
        <v>1</v>
      </c>
      <c r="V111" s="180"/>
      <c r="W111" s="180"/>
      <c r="X111" s="168">
        <f t="shared" ref="X111:X116" si="70">SUM(V111*10+W111)/U111*10</f>
        <v>0</v>
      </c>
      <c r="Y111" s="180">
        <v>1</v>
      </c>
      <c r="Z111" s="180"/>
      <c r="AA111" s="180"/>
      <c r="AB111" s="168">
        <f t="shared" si="68"/>
        <v>0</v>
      </c>
      <c r="AC111" s="180">
        <v>1</v>
      </c>
      <c r="AD111" s="180"/>
      <c r="AE111" s="180"/>
      <c r="AF111" s="168">
        <f t="shared" si="59"/>
        <v>0</v>
      </c>
      <c r="AG111" s="180">
        <v>1</v>
      </c>
      <c r="AH111" s="180"/>
      <c r="AI111" s="180"/>
      <c r="AJ111" s="168">
        <f t="shared" si="69"/>
        <v>0</v>
      </c>
      <c r="AK111" s="180">
        <v>1</v>
      </c>
      <c r="AL111" s="180">
        <v>1</v>
      </c>
      <c r="AM111" s="180"/>
      <c r="AN111" s="180"/>
      <c r="AO111" s="168">
        <f t="shared" si="60"/>
        <v>0</v>
      </c>
      <c r="AP111" s="180">
        <v>1</v>
      </c>
      <c r="AQ111" s="180"/>
      <c r="AR111" s="180"/>
      <c r="AS111" s="168"/>
      <c r="AT111" s="180">
        <v>1</v>
      </c>
      <c r="AU111" s="180"/>
      <c r="AV111" s="180"/>
      <c r="AW111" s="168">
        <f t="shared" si="62"/>
        <v>0</v>
      </c>
      <c r="AX111" s="180">
        <v>1</v>
      </c>
      <c r="AY111" s="180"/>
      <c r="AZ111" s="180"/>
      <c r="BA111" s="168">
        <f t="shared" si="63"/>
        <v>0</v>
      </c>
      <c r="BB111" s="153">
        <f t="shared" si="51"/>
        <v>0</v>
      </c>
      <c r="BC111" s="182">
        <v>0</v>
      </c>
      <c r="BD111" s="153">
        <f t="shared" si="64"/>
        <v>0</v>
      </c>
      <c r="BE111" s="153" t="str">
        <f t="shared" si="65"/>
        <v>geen actie</v>
      </c>
      <c r="BF111" s="149">
        <v>110</v>
      </c>
      <c r="BG111" s="183"/>
      <c r="BH111" s="183"/>
      <c r="BI111" s="183"/>
      <c r="BJ111" s="183"/>
      <c r="BK111" s="183"/>
      <c r="BL111" s="183"/>
      <c r="BM111" s="183"/>
      <c r="BN111" s="183"/>
    </row>
    <row r="112" spans="1:66" ht="18" customHeight="1" x14ac:dyDescent="0.25">
      <c r="A112" s="149">
        <v>111</v>
      </c>
      <c r="B112" s="149" t="str">
        <f t="shared" si="56"/>
        <v>v</v>
      </c>
      <c r="C112" s="149"/>
      <c r="D112" s="200"/>
      <c r="E112" s="174"/>
      <c r="F112" s="185"/>
      <c r="G112" s="175"/>
      <c r="H112" s="176">
        <f t="shared" si="49"/>
        <v>0</v>
      </c>
      <c r="I112" s="187"/>
      <c r="J112" s="178">
        <f>[1]Aantallen!$B$1-I112</f>
        <v>2020</v>
      </c>
      <c r="K112" s="179">
        <f t="shared" si="57"/>
        <v>0</v>
      </c>
      <c r="L112" s="164"/>
      <c r="M112" s="180">
        <v>1</v>
      </c>
      <c r="N112" s="180"/>
      <c r="O112" s="180"/>
      <c r="P112" s="168">
        <f t="shared" si="66"/>
        <v>0</v>
      </c>
      <c r="Q112" s="180">
        <v>1</v>
      </c>
      <c r="R112" s="180"/>
      <c r="S112" s="180"/>
      <c r="T112" s="168">
        <f t="shared" si="67"/>
        <v>0</v>
      </c>
      <c r="U112" s="180">
        <v>1</v>
      </c>
      <c r="V112" s="180"/>
      <c r="W112" s="180"/>
      <c r="X112" s="168">
        <f t="shared" si="70"/>
        <v>0</v>
      </c>
      <c r="Y112" s="180">
        <v>1</v>
      </c>
      <c r="Z112" s="180"/>
      <c r="AA112" s="180"/>
      <c r="AB112" s="168">
        <f t="shared" si="68"/>
        <v>0</v>
      </c>
      <c r="AC112" s="180">
        <v>1</v>
      </c>
      <c r="AD112" s="180"/>
      <c r="AE112" s="180"/>
      <c r="AF112" s="168">
        <f t="shared" si="59"/>
        <v>0</v>
      </c>
      <c r="AG112" s="180">
        <v>1</v>
      </c>
      <c r="AH112" s="180"/>
      <c r="AI112" s="180"/>
      <c r="AJ112" s="168">
        <f t="shared" si="69"/>
        <v>0</v>
      </c>
      <c r="AK112" s="180">
        <v>1</v>
      </c>
      <c r="AL112" s="180">
        <v>1</v>
      </c>
      <c r="AM112" s="180"/>
      <c r="AN112" s="180"/>
      <c r="AO112" s="168">
        <f t="shared" si="60"/>
        <v>0</v>
      </c>
      <c r="AP112" s="180">
        <v>1</v>
      </c>
      <c r="AQ112" s="180"/>
      <c r="AR112" s="180"/>
      <c r="AS112" s="168">
        <f>SUM(AQ112*10+AR112)/AP112*10</f>
        <v>0</v>
      </c>
      <c r="AT112" s="180">
        <v>1</v>
      </c>
      <c r="AU112" s="180"/>
      <c r="AV112" s="180"/>
      <c r="AW112" s="168">
        <f t="shared" si="62"/>
        <v>0</v>
      </c>
      <c r="AX112" s="180">
        <v>1</v>
      </c>
      <c r="AY112" s="180"/>
      <c r="AZ112" s="180"/>
      <c r="BA112" s="168">
        <f t="shared" si="63"/>
        <v>0</v>
      </c>
      <c r="BB112" s="153">
        <f t="shared" si="51"/>
        <v>0</v>
      </c>
      <c r="BC112" s="182">
        <v>0</v>
      </c>
      <c r="BD112" s="153">
        <f t="shared" si="64"/>
        <v>0</v>
      </c>
      <c r="BE112" s="153" t="str">
        <f t="shared" si="65"/>
        <v>geen actie</v>
      </c>
      <c r="BF112" s="149">
        <v>111</v>
      </c>
      <c r="BG112" s="183"/>
      <c r="BH112" s="183"/>
      <c r="BI112" s="183"/>
      <c r="BJ112" s="183"/>
      <c r="BK112" s="183"/>
      <c r="BL112" s="183"/>
      <c r="BM112" s="183"/>
      <c r="BN112" s="183"/>
    </row>
    <row r="113" spans="1:66" ht="18" customHeight="1" x14ac:dyDescent="0.25">
      <c r="A113" s="149">
        <v>112</v>
      </c>
      <c r="B113" s="149" t="str">
        <f t="shared" si="56"/>
        <v>v</v>
      </c>
      <c r="C113" s="149"/>
      <c r="D113" s="200"/>
      <c r="E113" s="149"/>
      <c r="F113" s="153"/>
      <c r="G113" s="175"/>
      <c r="H113" s="176">
        <f t="shared" si="49"/>
        <v>0</v>
      </c>
      <c r="I113" s="177"/>
      <c r="J113" s="178">
        <f>[1]Aantallen!$B$1-I113</f>
        <v>2020</v>
      </c>
      <c r="K113" s="179">
        <f t="shared" si="57"/>
        <v>0</v>
      </c>
      <c r="L113" s="164"/>
      <c r="M113" s="180">
        <v>1</v>
      </c>
      <c r="N113" s="180"/>
      <c r="O113" s="180"/>
      <c r="P113" s="168">
        <f t="shared" si="66"/>
        <v>0</v>
      </c>
      <c r="Q113" s="180">
        <v>1</v>
      </c>
      <c r="R113" s="180"/>
      <c r="S113" s="180"/>
      <c r="T113" s="168">
        <f t="shared" si="67"/>
        <v>0</v>
      </c>
      <c r="U113" s="180">
        <v>1</v>
      </c>
      <c r="V113" s="180"/>
      <c r="W113" s="180"/>
      <c r="X113" s="168">
        <f t="shared" si="70"/>
        <v>0</v>
      </c>
      <c r="Y113" s="180">
        <v>1</v>
      </c>
      <c r="Z113" s="180"/>
      <c r="AA113" s="180"/>
      <c r="AB113" s="168">
        <f t="shared" si="68"/>
        <v>0</v>
      </c>
      <c r="AC113" s="180">
        <v>1</v>
      </c>
      <c r="AD113" s="180"/>
      <c r="AE113" s="180"/>
      <c r="AF113" s="168">
        <f t="shared" si="59"/>
        <v>0</v>
      </c>
      <c r="AG113" s="180">
        <v>1</v>
      </c>
      <c r="AH113" s="180"/>
      <c r="AI113" s="180"/>
      <c r="AJ113" s="168">
        <f t="shared" si="69"/>
        <v>0</v>
      </c>
      <c r="AK113" s="180">
        <v>1</v>
      </c>
      <c r="AL113" s="180">
        <v>1</v>
      </c>
      <c r="AM113" s="180"/>
      <c r="AN113" s="180"/>
      <c r="AO113" s="168">
        <f t="shared" si="60"/>
        <v>0</v>
      </c>
      <c r="AP113" s="180">
        <v>1</v>
      </c>
      <c r="AQ113" s="180"/>
      <c r="AR113" s="180"/>
      <c r="AS113" s="168">
        <f>SUM(AQ113*10+AR113)/AP113*10</f>
        <v>0</v>
      </c>
      <c r="AT113" s="180">
        <v>1</v>
      </c>
      <c r="AU113" s="180"/>
      <c r="AV113" s="180"/>
      <c r="AW113" s="168">
        <f t="shared" si="62"/>
        <v>0</v>
      </c>
      <c r="AX113" s="180">
        <v>1</v>
      </c>
      <c r="AY113" s="180"/>
      <c r="AZ113" s="180"/>
      <c r="BA113" s="168">
        <f t="shared" si="63"/>
        <v>0</v>
      </c>
      <c r="BB113" s="153">
        <f t="shared" si="51"/>
        <v>0</v>
      </c>
      <c r="BC113" s="182">
        <v>0</v>
      </c>
      <c r="BD113" s="153">
        <f t="shared" si="64"/>
        <v>0</v>
      </c>
      <c r="BE113" s="153" t="str">
        <f t="shared" si="65"/>
        <v>geen actie</v>
      </c>
      <c r="BF113" s="149">
        <v>112</v>
      </c>
      <c r="BG113" s="183"/>
      <c r="BH113" s="183"/>
      <c r="BI113" s="183"/>
      <c r="BJ113" s="183"/>
      <c r="BK113" s="183"/>
      <c r="BL113" s="183"/>
      <c r="BM113" s="183"/>
      <c r="BN113" s="183"/>
    </row>
    <row r="114" spans="1:66" ht="18" customHeight="1" x14ac:dyDescent="0.25">
      <c r="A114" s="149">
        <v>113</v>
      </c>
      <c r="B114" s="149" t="str">
        <f t="shared" si="56"/>
        <v>v</v>
      </c>
      <c r="C114" s="149"/>
      <c r="D114" s="200"/>
      <c r="E114" s="174"/>
      <c r="F114" s="185"/>
      <c r="G114" s="186"/>
      <c r="H114" s="176">
        <f t="shared" si="49"/>
        <v>0</v>
      </c>
      <c r="I114" s="187"/>
      <c r="J114" s="178">
        <f>[1]Aantallen!$B$1-I114</f>
        <v>2020</v>
      </c>
      <c r="K114" s="179">
        <f t="shared" si="57"/>
        <v>0</v>
      </c>
      <c r="L114" s="164"/>
      <c r="M114" s="180">
        <v>1</v>
      </c>
      <c r="N114" s="180"/>
      <c r="O114" s="180"/>
      <c r="P114" s="168">
        <f t="shared" si="66"/>
        <v>0</v>
      </c>
      <c r="Q114" s="180">
        <v>1</v>
      </c>
      <c r="R114" s="180"/>
      <c r="S114" s="180"/>
      <c r="T114" s="168">
        <f t="shared" si="67"/>
        <v>0</v>
      </c>
      <c r="U114" s="180">
        <v>1</v>
      </c>
      <c r="V114" s="180"/>
      <c r="W114" s="180"/>
      <c r="X114" s="168">
        <f t="shared" si="70"/>
        <v>0</v>
      </c>
      <c r="Y114" s="180">
        <v>1</v>
      </c>
      <c r="Z114" s="180"/>
      <c r="AA114" s="180"/>
      <c r="AB114" s="168">
        <f t="shared" si="68"/>
        <v>0</v>
      </c>
      <c r="AC114" s="180">
        <v>1</v>
      </c>
      <c r="AD114" s="180"/>
      <c r="AE114" s="180"/>
      <c r="AF114" s="168">
        <f t="shared" si="59"/>
        <v>0</v>
      </c>
      <c r="AG114" s="180">
        <v>1</v>
      </c>
      <c r="AH114" s="180"/>
      <c r="AI114" s="180"/>
      <c r="AJ114" s="168">
        <f t="shared" si="69"/>
        <v>0</v>
      </c>
      <c r="AK114" s="180">
        <v>1</v>
      </c>
      <c r="AL114" s="180">
        <v>1</v>
      </c>
      <c r="AM114" s="180"/>
      <c r="AN114" s="180"/>
      <c r="AO114" s="168">
        <f t="shared" si="60"/>
        <v>0</v>
      </c>
      <c r="AP114" s="180">
        <v>1</v>
      </c>
      <c r="AQ114" s="180"/>
      <c r="AR114" s="180"/>
      <c r="AS114" s="168">
        <f>SUM(AQ114*10+AR114)/AP114*10</f>
        <v>0</v>
      </c>
      <c r="AT114" s="180">
        <v>1</v>
      </c>
      <c r="AU114" s="180"/>
      <c r="AV114" s="180"/>
      <c r="AW114" s="168">
        <f t="shared" si="62"/>
        <v>0</v>
      </c>
      <c r="AX114" s="180">
        <v>1</v>
      </c>
      <c r="AY114" s="180"/>
      <c r="AZ114" s="180"/>
      <c r="BA114" s="168">
        <f t="shared" si="63"/>
        <v>0</v>
      </c>
      <c r="BB114" s="153">
        <f t="shared" ref="BB114:BB124" si="71">IF(H114&lt;250,0,IF(H114&lt;500,250,IF(H114&lt;750,"500",IF(H114&lt;1000,750,IF(H114&lt;1500,1000,IF(H114&lt;2000,1500,IF(H114&lt;2500,2000,IF(H114&lt;3000,2500,3000))))))))</f>
        <v>0</v>
      </c>
      <c r="BC114" s="182">
        <v>0</v>
      </c>
      <c r="BD114" s="153">
        <f t="shared" si="64"/>
        <v>0</v>
      </c>
      <c r="BE114" s="153" t="str">
        <f t="shared" si="65"/>
        <v>geen actie</v>
      </c>
      <c r="BF114" s="149">
        <v>113</v>
      </c>
      <c r="BG114" s="183"/>
      <c r="BH114" s="183"/>
      <c r="BI114" s="183"/>
      <c r="BJ114" s="183"/>
      <c r="BK114" s="183"/>
      <c r="BL114" s="183"/>
      <c r="BM114" s="183"/>
      <c r="BN114" s="183"/>
    </row>
    <row r="115" spans="1:66" ht="18" customHeight="1" x14ac:dyDescent="0.25">
      <c r="A115" s="149">
        <v>114</v>
      </c>
      <c r="B115" s="149" t="str">
        <f t="shared" si="56"/>
        <v>v</v>
      </c>
      <c r="C115" s="149"/>
      <c r="D115" s="202"/>
      <c r="E115" s="174"/>
      <c r="F115" s="153"/>
      <c r="G115" s="175"/>
      <c r="H115" s="176">
        <f t="shared" si="49"/>
        <v>0</v>
      </c>
      <c r="I115" s="187"/>
      <c r="J115" s="178">
        <f>[1]Aantallen!$B$1-I115</f>
        <v>2020</v>
      </c>
      <c r="K115" s="179">
        <f t="shared" si="57"/>
        <v>0</v>
      </c>
      <c r="L115" s="164"/>
      <c r="M115" s="180">
        <v>1</v>
      </c>
      <c r="N115" s="180"/>
      <c r="O115" s="180"/>
      <c r="P115" s="168">
        <f t="shared" si="66"/>
        <v>0</v>
      </c>
      <c r="Q115" s="180">
        <v>1</v>
      </c>
      <c r="R115" s="180"/>
      <c r="S115" s="180"/>
      <c r="T115" s="168">
        <f t="shared" si="67"/>
        <v>0</v>
      </c>
      <c r="U115" s="180">
        <v>1</v>
      </c>
      <c r="V115" s="180"/>
      <c r="W115" s="180"/>
      <c r="X115" s="168">
        <f t="shared" si="70"/>
        <v>0</v>
      </c>
      <c r="Y115" s="180">
        <v>1</v>
      </c>
      <c r="Z115" s="180"/>
      <c r="AA115" s="180"/>
      <c r="AB115" s="168">
        <f t="shared" si="68"/>
        <v>0</v>
      </c>
      <c r="AC115" s="180">
        <v>1</v>
      </c>
      <c r="AD115" s="180"/>
      <c r="AE115" s="180"/>
      <c r="AF115" s="168">
        <f t="shared" si="59"/>
        <v>0</v>
      </c>
      <c r="AG115" s="180">
        <v>1</v>
      </c>
      <c r="AH115" s="180"/>
      <c r="AI115" s="180"/>
      <c r="AJ115" s="168">
        <f t="shared" si="69"/>
        <v>0</v>
      </c>
      <c r="AK115" s="180">
        <v>1</v>
      </c>
      <c r="AL115" s="180">
        <v>1</v>
      </c>
      <c r="AM115" s="180"/>
      <c r="AN115" s="180"/>
      <c r="AO115" s="168">
        <f t="shared" si="60"/>
        <v>0</v>
      </c>
      <c r="AP115" s="180">
        <v>1</v>
      </c>
      <c r="AQ115" s="180"/>
      <c r="AR115" s="180"/>
      <c r="AS115" s="168">
        <f>SUM(AQ115*10+AR115)/AP115*10</f>
        <v>0</v>
      </c>
      <c r="AT115" s="180">
        <v>1</v>
      </c>
      <c r="AU115" s="180"/>
      <c r="AV115" s="180"/>
      <c r="AW115" s="168">
        <f t="shared" si="62"/>
        <v>0</v>
      </c>
      <c r="AX115" s="180">
        <v>1</v>
      </c>
      <c r="AY115" s="180"/>
      <c r="AZ115" s="180"/>
      <c r="BA115" s="168">
        <f t="shared" si="63"/>
        <v>0</v>
      </c>
      <c r="BB115" s="153">
        <f t="shared" si="71"/>
        <v>0</v>
      </c>
      <c r="BC115" s="182">
        <v>0</v>
      </c>
      <c r="BD115" s="153">
        <f t="shared" si="64"/>
        <v>0</v>
      </c>
      <c r="BE115" s="153" t="str">
        <f t="shared" si="65"/>
        <v>geen actie</v>
      </c>
      <c r="BF115" s="149">
        <v>114</v>
      </c>
      <c r="BG115" s="183"/>
      <c r="BH115" s="183"/>
      <c r="BI115" s="183"/>
      <c r="BJ115" s="183"/>
      <c r="BK115" s="183"/>
      <c r="BL115" s="183"/>
      <c r="BM115" s="183"/>
      <c r="BN115" s="183"/>
    </row>
    <row r="116" spans="1:66" ht="18" customHeight="1" x14ac:dyDescent="0.25">
      <c r="A116" s="149">
        <v>115</v>
      </c>
      <c r="B116" s="149" t="str">
        <f t="shared" si="56"/>
        <v>v</v>
      </c>
      <c r="C116" s="149"/>
      <c r="D116" s="202"/>
      <c r="E116" s="174"/>
      <c r="F116" s="185"/>
      <c r="G116" s="186"/>
      <c r="H116" s="176">
        <f t="shared" si="49"/>
        <v>0</v>
      </c>
      <c r="I116" s="187"/>
      <c r="J116" s="178">
        <f>[1]Aantallen!$B$1-I116</f>
        <v>2020</v>
      </c>
      <c r="K116" s="179">
        <f t="shared" si="57"/>
        <v>0</v>
      </c>
      <c r="L116" s="164"/>
      <c r="M116" s="180">
        <v>1</v>
      </c>
      <c r="N116" s="180"/>
      <c r="O116" s="180"/>
      <c r="P116" s="168">
        <f t="shared" si="66"/>
        <v>0</v>
      </c>
      <c r="Q116" s="180">
        <v>1</v>
      </c>
      <c r="R116" s="180"/>
      <c r="S116" s="180"/>
      <c r="T116" s="168">
        <f t="shared" si="67"/>
        <v>0</v>
      </c>
      <c r="U116" s="180">
        <v>1</v>
      </c>
      <c r="V116" s="180"/>
      <c r="W116" s="180"/>
      <c r="X116" s="168">
        <f t="shared" si="70"/>
        <v>0</v>
      </c>
      <c r="Y116" s="180">
        <v>1</v>
      </c>
      <c r="Z116" s="180"/>
      <c r="AA116" s="180"/>
      <c r="AB116" s="168">
        <f t="shared" si="68"/>
        <v>0</v>
      </c>
      <c r="AC116" s="180">
        <v>1</v>
      </c>
      <c r="AD116" s="180"/>
      <c r="AE116" s="180"/>
      <c r="AF116" s="168">
        <f t="shared" si="59"/>
        <v>0</v>
      </c>
      <c r="AG116" s="180">
        <v>1</v>
      </c>
      <c r="AH116" s="180"/>
      <c r="AI116" s="180"/>
      <c r="AJ116" s="168">
        <f t="shared" si="69"/>
        <v>0</v>
      </c>
      <c r="AK116" s="180">
        <v>1</v>
      </c>
      <c r="AL116" s="180">
        <v>1</v>
      </c>
      <c r="AM116" s="180"/>
      <c r="AN116" s="180"/>
      <c r="AO116" s="168">
        <f t="shared" si="60"/>
        <v>0</v>
      </c>
      <c r="AP116" s="180">
        <v>1</v>
      </c>
      <c r="AQ116" s="180"/>
      <c r="AR116" s="180"/>
      <c r="AS116" s="168">
        <f>SUM(AQ116*10+AR116)/AP116*10</f>
        <v>0</v>
      </c>
      <c r="AT116" s="180">
        <v>1</v>
      </c>
      <c r="AU116" s="180"/>
      <c r="AV116" s="180"/>
      <c r="AW116" s="168">
        <f t="shared" si="62"/>
        <v>0</v>
      </c>
      <c r="AX116" s="180">
        <v>1</v>
      </c>
      <c r="AY116" s="180"/>
      <c r="AZ116" s="180"/>
      <c r="BA116" s="168">
        <f t="shared" si="63"/>
        <v>0</v>
      </c>
      <c r="BB116" s="153">
        <f t="shared" si="71"/>
        <v>0</v>
      </c>
      <c r="BC116" s="182">
        <v>0</v>
      </c>
      <c r="BD116" s="153">
        <f t="shared" si="64"/>
        <v>0</v>
      </c>
      <c r="BE116" s="153" t="str">
        <f t="shared" si="65"/>
        <v>geen actie</v>
      </c>
      <c r="BF116" s="149">
        <v>115</v>
      </c>
      <c r="BG116" s="183"/>
      <c r="BH116" s="183"/>
      <c r="BI116" s="183"/>
      <c r="BJ116" s="183"/>
      <c r="BK116" s="183"/>
      <c r="BL116" s="183"/>
      <c r="BM116" s="183"/>
      <c r="BN116" s="183"/>
    </row>
    <row r="117" spans="1:66" ht="18" customHeight="1" x14ac:dyDescent="0.25">
      <c r="A117" s="149">
        <v>116</v>
      </c>
      <c r="B117" s="149" t="str">
        <f t="shared" si="56"/>
        <v>v</v>
      </c>
      <c r="C117" s="149"/>
      <c r="D117" s="202"/>
      <c r="E117" s="174"/>
      <c r="F117" s="153"/>
      <c r="G117" s="175"/>
      <c r="H117" s="176">
        <f t="shared" si="49"/>
        <v>0</v>
      </c>
      <c r="I117" s="187"/>
      <c r="J117" s="178">
        <f>[1]Aantallen!$B$1-I117</f>
        <v>2020</v>
      </c>
      <c r="K117" s="179">
        <f t="shared" si="57"/>
        <v>0</v>
      </c>
      <c r="L117" s="164"/>
      <c r="M117" s="180">
        <v>1</v>
      </c>
      <c r="N117" s="180"/>
      <c r="O117" s="180"/>
      <c r="P117" s="168">
        <f t="shared" si="66"/>
        <v>0</v>
      </c>
      <c r="Q117" s="180">
        <v>1</v>
      </c>
      <c r="R117" s="180"/>
      <c r="S117" s="180"/>
      <c r="T117" s="168">
        <f t="shared" si="67"/>
        <v>0</v>
      </c>
      <c r="U117" s="180">
        <v>1</v>
      </c>
      <c r="V117" s="180"/>
      <c r="W117" s="180"/>
      <c r="X117" s="168"/>
      <c r="Y117" s="180">
        <v>1</v>
      </c>
      <c r="Z117" s="180"/>
      <c r="AA117" s="180"/>
      <c r="AB117" s="168"/>
      <c r="AC117" s="180">
        <v>1</v>
      </c>
      <c r="AD117" s="180"/>
      <c r="AE117" s="180"/>
      <c r="AF117" s="168"/>
      <c r="AG117" s="180">
        <v>1</v>
      </c>
      <c r="AH117" s="180"/>
      <c r="AI117" s="180"/>
      <c r="AJ117" s="168"/>
      <c r="AK117" s="180">
        <v>1</v>
      </c>
      <c r="AL117" s="180">
        <v>1</v>
      </c>
      <c r="AM117" s="180"/>
      <c r="AN117" s="180"/>
      <c r="AO117" s="168">
        <f t="shared" si="60"/>
        <v>0</v>
      </c>
      <c r="AP117" s="180">
        <v>1</v>
      </c>
      <c r="AQ117" s="180"/>
      <c r="AR117" s="180"/>
      <c r="AS117" s="168"/>
      <c r="AT117" s="180">
        <v>1</v>
      </c>
      <c r="AU117" s="180"/>
      <c r="AV117" s="180"/>
      <c r="AW117" s="168">
        <f t="shared" si="62"/>
        <v>0</v>
      </c>
      <c r="AX117" s="180">
        <v>1</v>
      </c>
      <c r="AY117" s="180"/>
      <c r="AZ117" s="180"/>
      <c r="BA117" s="168">
        <f t="shared" si="63"/>
        <v>0</v>
      </c>
      <c r="BB117" s="153">
        <f t="shared" si="71"/>
        <v>0</v>
      </c>
      <c r="BC117" s="182">
        <v>0</v>
      </c>
      <c r="BD117" s="153">
        <f t="shared" si="64"/>
        <v>0</v>
      </c>
      <c r="BE117" s="153" t="str">
        <f t="shared" si="65"/>
        <v>geen actie</v>
      </c>
      <c r="BF117" s="149">
        <v>116</v>
      </c>
      <c r="BG117" s="183"/>
      <c r="BH117" s="183"/>
      <c r="BI117" s="183"/>
      <c r="BJ117" s="183"/>
      <c r="BK117" s="183"/>
      <c r="BL117" s="183"/>
      <c r="BM117" s="183"/>
      <c r="BN117" s="183"/>
    </row>
    <row r="118" spans="1:66" ht="18" customHeight="1" x14ac:dyDescent="0.25">
      <c r="A118" s="149">
        <v>117</v>
      </c>
      <c r="B118" s="149" t="str">
        <f t="shared" si="56"/>
        <v>v</v>
      </c>
      <c r="C118" s="149"/>
      <c r="D118" s="202"/>
      <c r="E118" s="174"/>
      <c r="F118" s="153"/>
      <c r="G118" s="175"/>
      <c r="H118" s="176">
        <f t="shared" si="49"/>
        <v>0</v>
      </c>
      <c r="I118" s="177"/>
      <c r="J118" s="178">
        <f>[1]Aantallen!$B$1-I118</f>
        <v>2020</v>
      </c>
      <c r="K118" s="179">
        <f t="shared" si="57"/>
        <v>0</v>
      </c>
      <c r="L118" s="164"/>
      <c r="M118" s="180">
        <v>1</v>
      </c>
      <c r="N118" s="180"/>
      <c r="O118" s="180"/>
      <c r="P118" s="168">
        <f t="shared" si="66"/>
        <v>0</v>
      </c>
      <c r="Q118" s="180">
        <v>1</v>
      </c>
      <c r="R118" s="180"/>
      <c r="S118" s="180"/>
      <c r="T118" s="168">
        <f t="shared" si="67"/>
        <v>0</v>
      </c>
      <c r="U118" s="180">
        <v>1</v>
      </c>
      <c r="V118" s="180"/>
      <c r="W118" s="180"/>
      <c r="X118" s="168">
        <f t="shared" ref="X118:X124" si="72">SUM(V118*10+W118)/U118*10</f>
        <v>0</v>
      </c>
      <c r="Y118" s="180">
        <v>1</v>
      </c>
      <c r="Z118" s="180"/>
      <c r="AA118" s="180"/>
      <c r="AB118" s="168">
        <f t="shared" ref="AB118:AB124" si="73">SUM(Z118*10+AA118)/Y118*10</f>
        <v>0</v>
      </c>
      <c r="AC118" s="180">
        <v>1</v>
      </c>
      <c r="AD118" s="180"/>
      <c r="AE118" s="180"/>
      <c r="AF118" s="168">
        <f t="shared" ref="AF118:AF124" si="74">SUM(AD118*10+AE118)/AC118*10</f>
        <v>0</v>
      </c>
      <c r="AG118" s="180">
        <v>1</v>
      </c>
      <c r="AH118" s="180"/>
      <c r="AI118" s="180"/>
      <c r="AJ118" s="168">
        <f t="shared" ref="AJ118:AJ124" si="75">SUM(AH118*10+AI118)/AG118*10</f>
        <v>0</v>
      </c>
      <c r="AK118" s="180">
        <v>1</v>
      </c>
      <c r="AL118" s="180">
        <v>1</v>
      </c>
      <c r="AM118" s="180"/>
      <c r="AN118" s="180"/>
      <c r="AO118" s="168">
        <f t="shared" si="60"/>
        <v>0</v>
      </c>
      <c r="AP118" s="180">
        <v>1</v>
      </c>
      <c r="AQ118" s="180"/>
      <c r="AR118" s="180"/>
      <c r="AS118" s="181">
        <f t="shared" ref="AS118:AS124" si="76">SUM(AQ118*10+AR118)/AP118*10</f>
        <v>0</v>
      </c>
      <c r="AT118" s="180">
        <v>1</v>
      </c>
      <c r="AU118" s="180"/>
      <c r="AV118" s="180"/>
      <c r="AW118" s="168">
        <f t="shared" si="62"/>
        <v>0</v>
      </c>
      <c r="AX118" s="180">
        <v>1</v>
      </c>
      <c r="AY118" s="180"/>
      <c r="AZ118" s="180"/>
      <c r="BA118" s="168">
        <f t="shared" si="63"/>
        <v>0</v>
      </c>
      <c r="BB118" s="153">
        <f t="shared" si="71"/>
        <v>0</v>
      </c>
      <c r="BC118" s="182">
        <v>0</v>
      </c>
      <c r="BD118" s="153">
        <f t="shared" si="64"/>
        <v>0</v>
      </c>
      <c r="BE118" s="153" t="str">
        <f t="shared" si="65"/>
        <v>geen actie</v>
      </c>
      <c r="BF118" s="149">
        <v>117</v>
      </c>
      <c r="BG118" s="183"/>
      <c r="BH118" s="183"/>
      <c r="BI118" s="183"/>
      <c r="BJ118" s="183"/>
      <c r="BK118" s="183"/>
      <c r="BL118" s="183"/>
      <c r="BM118" s="183"/>
      <c r="BN118" s="183"/>
    </row>
    <row r="119" spans="1:66" ht="18" customHeight="1" x14ac:dyDescent="0.25">
      <c r="A119" s="149">
        <v>118</v>
      </c>
      <c r="B119" s="149" t="str">
        <f t="shared" si="56"/>
        <v>v</v>
      </c>
      <c r="C119" s="149"/>
      <c r="D119" s="173"/>
      <c r="E119" s="174"/>
      <c r="F119" s="185"/>
      <c r="G119" s="186"/>
      <c r="H119" s="176">
        <f t="shared" si="49"/>
        <v>0</v>
      </c>
      <c r="I119" s="187"/>
      <c r="J119" s="178">
        <f>[1]Aantallen!$B$1-I119</f>
        <v>2020</v>
      </c>
      <c r="K119" s="179">
        <f t="shared" si="57"/>
        <v>0</v>
      </c>
      <c r="L119" s="164"/>
      <c r="M119" s="180">
        <v>1</v>
      </c>
      <c r="N119" s="180"/>
      <c r="O119" s="180"/>
      <c r="P119" s="168">
        <f t="shared" si="66"/>
        <v>0</v>
      </c>
      <c r="Q119" s="180">
        <v>1</v>
      </c>
      <c r="R119" s="180"/>
      <c r="S119" s="180"/>
      <c r="T119" s="168">
        <f t="shared" si="67"/>
        <v>0</v>
      </c>
      <c r="U119" s="180">
        <v>1</v>
      </c>
      <c r="V119" s="180"/>
      <c r="W119" s="180"/>
      <c r="X119" s="168">
        <f t="shared" si="72"/>
        <v>0</v>
      </c>
      <c r="Y119" s="180">
        <v>1</v>
      </c>
      <c r="Z119" s="180"/>
      <c r="AA119" s="180"/>
      <c r="AB119" s="168">
        <f t="shared" si="73"/>
        <v>0</v>
      </c>
      <c r="AC119" s="180">
        <v>1</v>
      </c>
      <c r="AD119" s="180"/>
      <c r="AE119" s="180"/>
      <c r="AF119" s="168">
        <f t="shared" si="74"/>
        <v>0</v>
      </c>
      <c r="AG119" s="180">
        <v>1</v>
      </c>
      <c r="AH119" s="180"/>
      <c r="AI119" s="180"/>
      <c r="AJ119" s="168">
        <f t="shared" si="75"/>
        <v>0</v>
      </c>
      <c r="AK119" s="180">
        <v>1</v>
      </c>
      <c r="AL119" s="180">
        <v>1</v>
      </c>
      <c r="AM119" s="180"/>
      <c r="AN119" s="180"/>
      <c r="AO119" s="168">
        <f t="shared" si="60"/>
        <v>0</v>
      </c>
      <c r="AP119" s="180">
        <v>1</v>
      </c>
      <c r="AQ119" s="180"/>
      <c r="AR119" s="180"/>
      <c r="AS119" s="181">
        <f t="shared" si="76"/>
        <v>0</v>
      </c>
      <c r="AT119" s="180">
        <v>1</v>
      </c>
      <c r="AU119" s="180"/>
      <c r="AV119" s="180"/>
      <c r="AW119" s="168">
        <f t="shared" si="62"/>
        <v>0</v>
      </c>
      <c r="AX119" s="180">
        <v>1</v>
      </c>
      <c r="AY119" s="180"/>
      <c r="AZ119" s="180"/>
      <c r="BA119" s="168">
        <f t="shared" si="63"/>
        <v>0</v>
      </c>
      <c r="BB119" s="153">
        <f t="shared" si="71"/>
        <v>0</v>
      </c>
      <c r="BC119" s="182">
        <v>0</v>
      </c>
      <c r="BD119" s="153">
        <f t="shared" si="64"/>
        <v>0</v>
      </c>
      <c r="BE119" s="153" t="str">
        <f t="shared" si="65"/>
        <v>geen actie</v>
      </c>
      <c r="BF119" s="149">
        <v>118</v>
      </c>
      <c r="BG119" s="183"/>
      <c r="BH119" s="183"/>
      <c r="BI119" s="183"/>
      <c r="BJ119" s="183"/>
      <c r="BK119" s="183"/>
      <c r="BL119" s="183"/>
      <c r="BM119" s="183"/>
      <c r="BN119" s="183"/>
    </row>
    <row r="120" spans="1:66" ht="18" customHeight="1" x14ac:dyDescent="0.25">
      <c r="A120" s="149">
        <v>119</v>
      </c>
      <c r="B120" s="149" t="str">
        <f t="shared" si="56"/>
        <v>v</v>
      </c>
      <c r="C120" s="149"/>
      <c r="D120" s="173"/>
      <c r="E120" s="174"/>
      <c r="F120" s="149"/>
      <c r="G120" s="175"/>
      <c r="H120" s="176">
        <f t="shared" si="49"/>
        <v>0</v>
      </c>
      <c r="I120" s="187"/>
      <c r="J120" s="178">
        <f>[1]Aantallen!$B$1-I120</f>
        <v>2020</v>
      </c>
      <c r="K120" s="179">
        <f t="shared" si="57"/>
        <v>0</v>
      </c>
      <c r="L120" s="164"/>
      <c r="M120" s="180">
        <v>1</v>
      </c>
      <c r="N120" s="180"/>
      <c r="O120" s="180"/>
      <c r="P120" s="168">
        <f t="shared" si="66"/>
        <v>0</v>
      </c>
      <c r="Q120" s="180">
        <v>1</v>
      </c>
      <c r="R120" s="180"/>
      <c r="S120" s="180"/>
      <c r="T120" s="168">
        <f t="shared" si="67"/>
        <v>0</v>
      </c>
      <c r="U120" s="180">
        <v>1</v>
      </c>
      <c r="V120" s="180"/>
      <c r="W120" s="180"/>
      <c r="X120" s="168">
        <f t="shared" si="72"/>
        <v>0</v>
      </c>
      <c r="Y120" s="180">
        <v>1</v>
      </c>
      <c r="Z120" s="180"/>
      <c r="AA120" s="180"/>
      <c r="AB120" s="168">
        <f t="shared" si="73"/>
        <v>0</v>
      </c>
      <c r="AC120" s="180">
        <v>1</v>
      </c>
      <c r="AD120" s="180"/>
      <c r="AE120" s="180"/>
      <c r="AF120" s="168">
        <f t="shared" si="74"/>
        <v>0</v>
      </c>
      <c r="AG120" s="180">
        <v>1</v>
      </c>
      <c r="AH120" s="180"/>
      <c r="AI120" s="180"/>
      <c r="AJ120" s="168">
        <f t="shared" si="75"/>
        <v>0</v>
      </c>
      <c r="AK120" s="180">
        <v>1</v>
      </c>
      <c r="AL120" s="180">
        <v>1</v>
      </c>
      <c r="AM120" s="180"/>
      <c r="AN120" s="180"/>
      <c r="AO120" s="168">
        <f t="shared" si="60"/>
        <v>0</v>
      </c>
      <c r="AP120" s="180">
        <v>1</v>
      </c>
      <c r="AQ120" s="180"/>
      <c r="AR120" s="180"/>
      <c r="AS120" s="181">
        <f t="shared" si="76"/>
        <v>0</v>
      </c>
      <c r="AT120" s="180">
        <v>1</v>
      </c>
      <c r="AU120" s="180"/>
      <c r="AV120" s="180"/>
      <c r="AW120" s="168">
        <f t="shared" si="62"/>
        <v>0</v>
      </c>
      <c r="AX120" s="180">
        <v>1</v>
      </c>
      <c r="AY120" s="180"/>
      <c r="AZ120" s="180"/>
      <c r="BA120" s="168">
        <f t="shared" si="63"/>
        <v>0</v>
      </c>
      <c r="BB120" s="153">
        <f t="shared" si="71"/>
        <v>0</v>
      </c>
      <c r="BC120" s="182"/>
      <c r="BD120" s="153">
        <f t="shared" si="64"/>
        <v>0</v>
      </c>
      <c r="BE120" s="153" t="str">
        <f t="shared" si="65"/>
        <v>geen actie</v>
      </c>
      <c r="BF120" s="149">
        <v>119</v>
      </c>
      <c r="BG120" s="183"/>
      <c r="BH120" s="183"/>
      <c r="BI120" s="183"/>
      <c r="BJ120" s="183"/>
      <c r="BK120" s="183"/>
      <c r="BL120" s="183"/>
      <c r="BM120" s="183"/>
      <c r="BN120" s="183"/>
    </row>
    <row r="121" spans="1:66" ht="18" customHeight="1" x14ac:dyDescent="0.25">
      <c r="A121" s="149">
        <v>120</v>
      </c>
      <c r="B121" s="149" t="str">
        <f t="shared" si="56"/>
        <v>v</v>
      </c>
      <c r="C121" s="149"/>
      <c r="D121" s="173"/>
      <c r="E121" s="174"/>
      <c r="F121" s="185"/>
      <c r="G121" s="186"/>
      <c r="H121" s="176">
        <f t="shared" si="49"/>
        <v>0</v>
      </c>
      <c r="I121" s="187"/>
      <c r="J121" s="178">
        <f>[1]Aantallen!$B$1-I121</f>
        <v>2020</v>
      </c>
      <c r="K121" s="179">
        <f t="shared" si="57"/>
        <v>0</v>
      </c>
      <c r="L121" s="164"/>
      <c r="M121" s="180">
        <v>1</v>
      </c>
      <c r="N121" s="180"/>
      <c r="O121" s="180"/>
      <c r="P121" s="168">
        <f t="shared" si="66"/>
        <v>0</v>
      </c>
      <c r="Q121" s="180">
        <v>1</v>
      </c>
      <c r="R121" s="180"/>
      <c r="S121" s="180"/>
      <c r="T121" s="168">
        <f t="shared" si="67"/>
        <v>0</v>
      </c>
      <c r="U121" s="180">
        <v>1</v>
      </c>
      <c r="V121" s="180"/>
      <c r="W121" s="180"/>
      <c r="X121" s="168">
        <f t="shared" si="72"/>
        <v>0</v>
      </c>
      <c r="Y121" s="180">
        <v>1</v>
      </c>
      <c r="Z121" s="180"/>
      <c r="AA121" s="180"/>
      <c r="AB121" s="168">
        <f t="shared" si="73"/>
        <v>0</v>
      </c>
      <c r="AC121" s="180">
        <v>1</v>
      </c>
      <c r="AD121" s="180"/>
      <c r="AE121" s="180"/>
      <c r="AF121" s="168">
        <f t="shared" si="74"/>
        <v>0</v>
      </c>
      <c r="AG121" s="180">
        <v>1</v>
      </c>
      <c r="AH121" s="180"/>
      <c r="AI121" s="180"/>
      <c r="AJ121" s="168">
        <f t="shared" si="75"/>
        <v>0</v>
      </c>
      <c r="AK121" s="180">
        <v>1</v>
      </c>
      <c r="AL121" s="180">
        <v>1</v>
      </c>
      <c r="AM121" s="180"/>
      <c r="AN121" s="180"/>
      <c r="AO121" s="168">
        <f t="shared" si="60"/>
        <v>0</v>
      </c>
      <c r="AP121" s="180">
        <v>1</v>
      </c>
      <c r="AQ121" s="180"/>
      <c r="AR121" s="180"/>
      <c r="AS121" s="181">
        <f t="shared" si="76"/>
        <v>0</v>
      </c>
      <c r="AT121" s="180">
        <v>1</v>
      </c>
      <c r="AU121" s="180"/>
      <c r="AV121" s="180"/>
      <c r="AW121" s="168">
        <f t="shared" si="62"/>
        <v>0</v>
      </c>
      <c r="AX121" s="180">
        <v>1</v>
      </c>
      <c r="AY121" s="180"/>
      <c r="AZ121" s="180"/>
      <c r="BA121" s="168">
        <f t="shared" si="63"/>
        <v>0</v>
      </c>
      <c r="BB121" s="153">
        <f t="shared" si="71"/>
        <v>0</v>
      </c>
      <c r="BC121" s="182"/>
      <c r="BD121" s="153">
        <f t="shared" si="64"/>
        <v>0</v>
      </c>
      <c r="BE121" s="153" t="str">
        <f t="shared" si="65"/>
        <v>geen actie</v>
      </c>
      <c r="BF121" s="149">
        <v>120</v>
      </c>
      <c r="BG121" s="183"/>
      <c r="BH121" s="183"/>
      <c r="BI121" s="183"/>
      <c r="BJ121" s="183"/>
      <c r="BK121" s="183"/>
      <c r="BL121" s="183"/>
      <c r="BM121" s="183"/>
      <c r="BN121" s="183"/>
    </row>
    <row r="122" spans="1:66" ht="20.25" customHeight="1" x14ac:dyDescent="0.25">
      <c r="A122" s="149">
        <v>121</v>
      </c>
      <c r="B122" s="149" t="str">
        <f t="shared" si="56"/>
        <v>v</v>
      </c>
      <c r="C122" s="149"/>
      <c r="D122" s="173"/>
      <c r="E122" s="174"/>
      <c r="F122" s="185"/>
      <c r="G122" s="186"/>
      <c r="H122" s="176">
        <f t="shared" si="49"/>
        <v>0</v>
      </c>
      <c r="I122" s="187"/>
      <c r="J122" s="178">
        <f>[1]Aantallen!$B$1-I122</f>
        <v>2020</v>
      </c>
      <c r="K122" s="179">
        <f t="shared" si="57"/>
        <v>0</v>
      </c>
      <c r="L122" s="164"/>
      <c r="M122" s="180">
        <v>1</v>
      </c>
      <c r="N122" s="180"/>
      <c r="O122" s="180"/>
      <c r="P122" s="168">
        <f t="shared" si="66"/>
        <v>0</v>
      </c>
      <c r="Q122" s="180">
        <v>1</v>
      </c>
      <c r="R122" s="180"/>
      <c r="S122" s="180"/>
      <c r="T122" s="168">
        <f t="shared" si="67"/>
        <v>0</v>
      </c>
      <c r="U122" s="180">
        <v>1</v>
      </c>
      <c r="V122" s="180"/>
      <c r="W122" s="180"/>
      <c r="X122" s="168">
        <f t="shared" si="72"/>
        <v>0</v>
      </c>
      <c r="Y122" s="180">
        <v>1</v>
      </c>
      <c r="Z122" s="180"/>
      <c r="AA122" s="180"/>
      <c r="AB122" s="168">
        <f t="shared" si="73"/>
        <v>0</v>
      </c>
      <c r="AC122" s="180">
        <v>1</v>
      </c>
      <c r="AD122" s="180"/>
      <c r="AE122" s="180"/>
      <c r="AF122" s="168">
        <f t="shared" si="74"/>
        <v>0</v>
      </c>
      <c r="AG122" s="180">
        <v>1</v>
      </c>
      <c r="AH122" s="180"/>
      <c r="AI122" s="180"/>
      <c r="AJ122" s="168">
        <f t="shared" si="75"/>
        <v>0</v>
      </c>
      <c r="AK122" s="180">
        <v>1</v>
      </c>
      <c r="AL122" s="180">
        <v>1</v>
      </c>
      <c r="AM122" s="180"/>
      <c r="AN122" s="180"/>
      <c r="AO122" s="168">
        <f t="shared" si="60"/>
        <v>0</v>
      </c>
      <c r="AP122" s="180">
        <v>1</v>
      </c>
      <c r="AQ122" s="180"/>
      <c r="AR122" s="180"/>
      <c r="AS122" s="181">
        <f t="shared" si="76"/>
        <v>0</v>
      </c>
      <c r="AT122" s="180">
        <v>1</v>
      </c>
      <c r="AU122" s="180"/>
      <c r="AV122" s="180"/>
      <c r="AW122" s="168">
        <f t="shared" si="62"/>
        <v>0</v>
      </c>
      <c r="AX122" s="180">
        <v>1</v>
      </c>
      <c r="AY122" s="180"/>
      <c r="AZ122" s="180"/>
      <c r="BA122" s="168">
        <f t="shared" si="63"/>
        <v>0</v>
      </c>
      <c r="BB122" s="153">
        <f t="shared" si="71"/>
        <v>0</v>
      </c>
      <c r="BC122" s="182"/>
      <c r="BD122" s="153">
        <f t="shared" si="64"/>
        <v>0</v>
      </c>
      <c r="BE122" s="153" t="str">
        <f t="shared" si="65"/>
        <v>geen actie</v>
      </c>
      <c r="BF122" s="149">
        <v>121</v>
      </c>
      <c r="BG122" s="183"/>
      <c r="BH122" s="183"/>
      <c r="BI122" s="183"/>
      <c r="BJ122" s="183"/>
      <c r="BK122" s="183"/>
      <c r="BL122" s="183"/>
      <c r="BM122" s="183"/>
      <c r="BN122" s="183"/>
    </row>
    <row r="123" spans="1:66" ht="18" customHeight="1" x14ac:dyDescent="0.25">
      <c r="A123" s="149">
        <v>122</v>
      </c>
      <c r="B123" s="203" t="str">
        <f t="shared" si="56"/>
        <v>v</v>
      </c>
      <c r="C123" s="203"/>
      <c r="D123" s="474"/>
      <c r="E123" s="204"/>
      <c r="F123" s="475"/>
      <c r="G123" s="476"/>
      <c r="H123" s="176">
        <f t="shared" si="49"/>
        <v>0</v>
      </c>
      <c r="I123" s="196"/>
      <c r="J123" s="178">
        <f>[1]Aantallen!$B$1-I123</f>
        <v>2020</v>
      </c>
      <c r="K123" s="179">
        <f t="shared" si="57"/>
        <v>0</v>
      </c>
      <c r="L123" s="205"/>
      <c r="M123" s="206">
        <v>1</v>
      </c>
      <c r="N123" s="206"/>
      <c r="O123" s="206"/>
      <c r="P123" s="181">
        <f t="shared" si="66"/>
        <v>0</v>
      </c>
      <c r="Q123" s="206">
        <v>1</v>
      </c>
      <c r="R123" s="206"/>
      <c r="S123" s="206"/>
      <c r="T123" s="181">
        <f t="shared" si="67"/>
        <v>0</v>
      </c>
      <c r="U123" s="206">
        <v>1</v>
      </c>
      <c r="V123" s="206"/>
      <c r="W123" s="206"/>
      <c r="X123" s="181">
        <f t="shared" si="72"/>
        <v>0</v>
      </c>
      <c r="Y123" s="206">
        <v>1</v>
      </c>
      <c r="Z123" s="206"/>
      <c r="AA123" s="206"/>
      <c r="AB123" s="181">
        <f t="shared" si="73"/>
        <v>0</v>
      </c>
      <c r="AC123" s="206">
        <v>1</v>
      </c>
      <c r="AD123" s="206"/>
      <c r="AE123" s="206"/>
      <c r="AF123" s="181">
        <f t="shared" si="74"/>
        <v>0</v>
      </c>
      <c r="AG123" s="206">
        <v>1</v>
      </c>
      <c r="AH123" s="206"/>
      <c r="AI123" s="206"/>
      <c r="AJ123" s="181">
        <f t="shared" si="75"/>
        <v>0</v>
      </c>
      <c r="AK123" s="180">
        <v>1</v>
      </c>
      <c r="AL123" s="180">
        <v>1</v>
      </c>
      <c r="AM123" s="206"/>
      <c r="AN123" s="206"/>
      <c r="AO123" s="168">
        <f t="shared" si="60"/>
        <v>0</v>
      </c>
      <c r="AP123" s="206">
        <v>1</v>
      </c>
      <c r="AQ123" s="206"/>
      <c r="AR123" s="206"/>
      <c r="AS123" s="181">
        <f t="shared" si="76"/>
        <v>0</v>
      </c>
      <c r="AT123" s="206">
        <v>1</v>
      </c>
      <c r="AU123" s="206"/>
      <c r="AV123" s="206"/>
      <c r="AW123" s="181">
        <f t="shared" si="62"/>
        <v>0</v>
      </c>
      <c r="AX123" s="206">
        <v>1</v>
      </c>
      <c r="AY123" s="206"/>
      <c r="AZ123" s="206"/>
      <c r="BA123" s="181">
        <f t="shared" si="63"/>
        <v>0</v>
      </c>
      <c r="BB123" s="198">
        <f t="shared" si="71"/>
        <v>0</v>
      </c>
      <c r="BC123" s="189"/>
      <c r="BD123" s="198">
        <f t="shared" si="64"/>
        <v>0</v>
      </c>
      <c r="BE123" s="198" t="str">
        <f t="shared" si="65"/>
        <v>geen actie</v>
      </c>
      <c r="BF123" s="149">
        <v>122</v>
      </c>
      <c r="BG123" s="183"/>
      <c r="BH123" s="183"/>
      <c r="BI123" s="183"/>
      <c r="BJ123" s="183"/>
      <c r="BN123" s="183"/>
    </row>
    <row r="124" spans="1:66" ht="18" customHeight="1" x14ac:dyDescent="0.25">
      <c r="A124" s="149">
        <v>123</v>
      </c>
      <c r="B124" s="203" t="str">
        <f t="shared" si="56"/>
        <v>v</v>
      </c>
      <c r="C124" s="149"/>
      <c r="D124" s="173"/>
      <c r="E124" s="174"/>
      <c r="F124" s="153"/>
      <c r="G124" s="175"/>
      <c r="H124" s="176">
        <f t="shared" si="49"/>
        <v>0</v>
      </c>
      <c r="I124" s="177"/>
      <c r="J124" s="178">
        <f>[1]Aantallen!$B$1-I124</f>
        <v>2020</v>
      </c>
      <c r="K124" s="179">
        <f t="shared" si="57"/>
        <v>0</v>
      </c>
      <c r="L124" s="164"/>
      <c r="M124" s="180">
        <v>1</v>
      </c>
      <c r="N124" s="180"/>
      <c r="O124" s="180"/>
      <c r="P124" s="168">
        <f t="shared" si="66"/>
        <v>0</v>
      </c>
      <c r="Q124" s="180">
        <v>1</v>
      </c>
      <c r="R124" s="180"/>
      <c r="S124" s="180"/>
      <c r="T124" s="168">
        <f t="shared" si="67"/>
        <v>0</v>
      </c>
      <c r="U124" s="180">
        <v>1</v>
      </c>
      <c r="V124" s="180"/>
      <c r="W124" s="180"/>
      <c r="X124" s="168">
        <f t="shared" si="72"/>
        <v>0</v>
      </c>
      <c r="Y124" s="180">
        <v>1</v>
      </c>
      <c r="Z124" s="180"/>
      <c r="AA124" s="180"/>
      <c r="AB124" s="168">
        <f t="shared" si="73"/>
        <v>0</v>
      </c>
      <c r="AC124" s="180">
        <v>1</v>
      </c>
      <c r="AD124" s="180"/>
      <c r="AE124" s="180"/>
      <c r="AF124" s="168">
        <f t="shared" si="74"/>
        <v>0</v>
      </c>
      <c r="AG124" s="180">
        <v>1</v>
      </c>
      <c r="AH124" s="180"/>
      <c r="AI124" s="180"/>
      <c r="AJ124" s="168">
        <f t="shared" si="75"/>
        <v>0</v>
      </c>
      <c r="AK124" s="180">
        <v>1</v>
      </c>
      <c r="AL124" s="180">
        <v>1</v>
      </c>
      <c r="AM124" s="180"/>
      <c r="AN124" s="180"/>
      <c r="AO124" s="168">
        <f t="shared" si="60"/>
        <v>0</v>
      </c>
      <c r="AP124" s="180">
        <v>1</v>
      </c>
      <c r="AQ124" s="180"/>
      <c r="AR124" s="180"/>
      <c r="AS124" s="168">
        <f t="shared" si="76"/>
        <v>0</v>
      </c>
      <c r="AT124" s="180">
        <v>1</v>
      </c>
      <c r="AU124" s="180"/>
      <c r="AV124" s="180"/>
      <c r="AW124" s="168">
        <f t="shared" si="62"/>
        <v>0</v>
      </c>
      <c r="AX124" s="180">
        <v>1</v>
      </c>
      <c r="AY124" s="180"/>
      <c r="AZ124" s="180"/>
      <c r="BA124" s="168">
        <f t="shared" si="63"/>
        <v>0</v>
      </c>
      <c r="BB124" s="153">
        <f t="shared" si="71"/>
        <v>0</v>
      </c>
      <c r="BC124" s="182"/>
      <c r="BD124" s="153">
        <f t="shared" si="64"/>
        <v>0</v>
      </c>
      <c r="BE124" s="153" t="str">
        <f t="shared" si="65"/>
        <v>geen actie</v>
      </c>
      <c r="BF124" s="149">
        <v>123</v>
      </c>
      <c r="BG124" s="183"/>
      <c r="BH124" s="183"/>
      <c r="BI124" s="183"/>
      <c r="BJ124" s="183"/>
      <c r="BN124" s="183"/>
    </row>
    <row r="126" spans="1:66" x14ac:dyDescent="0.25">
      <c r="D126" s="207"/>
    </row>
  </sheetData>
  <autoFilter ref="A1:BF124" xr:uid="{00000000-0009-0000-0000-000001000000}">
    <sortState xmlns:xlrd2="http://schemas.microsoft.com/office/spreadsheetml/2017/richdata2" ref="A2:BF124">
      <sortCondition ref="E2:E124"/>
    </sortState>
  </autoFilter>
  <conditionalFormatting sqref="J156:K172 J1:K1 Y118:Y124 X121:X124 AT118:AT124 M118:M124 P118:Q124 AC118:AC124 Q96:Q97 AG118:AG124 AP118:AP124 T121:U124 AC96:AC97 AG96:AG97 Y96:Y97 AT96:AT97 T90:T97 P90:P97 AP96:AP97 AX96:AX124 N2:N66 X2:Z2 P2:R2 T2:V2 P3:P66 T3:T66 T118:T120 U3:V120 AL75:AL124 X3:X66 Y3:Z74 AP2:AQ74 AT2:AU74 AC2:AD74 AX2:AY74 Q3:R94 AK2:AK124 AL2:AM74">
    <cfRule type="cellIs" dxfId="233" priority="19" operator="between">
      <formula>13</formula>
      <formula>20</formula>
    </cfRule>
  </conditionalFormatting>
  <conditionalFormatting sqref="Q124:Q126 Q128:Q65534">
    <cfRule type="cellIs" dxfId="232" priority="20" operator="between">
      <formula>0</formula>
      <formula>200</formula>
    </cfRule>
  </conditionalFormatting>
  <conditionalFormatting sqref="W124:W126 W128:W65534">
    <cfRule type="cellIs" dxfId="231" priority="21" operator="between">
      <formula>1</formula>
      <formula>200</formula>
    </cfRule>
  </conditionalFormatting>
  <conditionalFormatting sqref="BE90:BE124 BE2:BE66">
    <cfRule type="expression" dxfId="230" priority="22">
      <formula>NOT(ISERROR(SEARCH("geen actie",BE2)))</formula>
    </cfRule>
    <cfRule type="expression" dxfId="229" priority="23">
      <formula>NOT(ISERROR(SEARCH("diploma uitschrijven",BE2)))</formula>
    </cfRule>
  </conditionalFormatting>
  <conditionalFormatting sqref="H125:H126 H128:H130">
    <cfRule type="cellIs" dxfId="228" priority="24" operator="between">
      <formula>0</formula>
      <formula>250</formula>
    </cfRule>
    <cfRule type="cellIs" dxfId="227" priority="25" operator="between">
      <formula>249</formula>
      <formula>500</formula>
    </cfRule>
    <cfRule type="cellIs" dxfId="226" priority="26" operator="between">
      <formula>499</formula>
      <formula>750</formula>
    </cfRule>
  </conditionalFormatting>
  <conditionalFormatting sqref="AV96:AV97 S96:S97 AR118:AR123 AZ96:AZ97 AE118:AE123 AN96:AN97 AE96:AE97 AI96:AI97 O90:O97 AA118:AA123 AA96:AA97 O128:O130 AR96:AR97 S118:S123 AN118:AN123 AV118:AV123 O118:O126 AZ118:AZ123 AI118:AI123 O2:O66 S2:S94 W2:W123 AA2:AA74 AE2:AE74 AN2:AN74 AR2:AR74 AV2:AV74 AZ2:AZ74">
    <cfRule type="cellIs" dxfId="225" priority="27" operator="between">
      <formula>0</formula>
      <formula>222</formula>
    </cfRule>
  </conditionalFormatting>
  <conditionalFormatting sqref="BE7">
    <cfRule type="expression" dxfId="224" priority="28">
      <formula>NOT(ISERROR(SEARCH("diploma uitschrijven",BE7)))</formula>
    </cfRule>
  </conditionalFormatting>
  <conditionalFormatting sqref="J125:K338">
    <cfRule type="cellIs" dxfId="223" priority="29" operator="between">
      <formula>13</formula>
      <formula>16</formula>
    </cfRule>
  </conditionalFormatting>
  <conditionalFormatting sqref="BB90:BD124 BB2:BD2 BB53:BB66 BD53:BD66 BC53:BC74 BB13:BD52 BB3:BB12 BD3:BD12">
    <cfRule type="expression" dxfId="222" priority="30">
      <formula>NOT(ISERROR(SEARCH("diploma",BB2)))</formula>
    </cfRule>
    <cfRule type="expression" dxfId="221" priority="31">
      <formula>NOT(ISERROR(SEARCH("diploma",BB2)))</formula>
    </cfRule>
  </conditionalFormatting>
  <conditionalFormatting sqref="B2:B124">
    <cfRule type="cellIs" dxfId="220" priority="32" operator="equal">
      <formula>"v"</formula>
    </cfRule>
    <cfRule type="cellIs" dxfId="219" priority="33" operator="equal">
      <formula>"x"</formula>
    </cfRule>
  </conditionalFormatting>
  <conditionalFormatting sqref="Q95">
    <cfRule type="cellIs" dxfId="218" priority="34" operator="between">
      <formula>13</formula>
      <formula>20</formula>
    </cfRule>
  </conditionalFormatting>
  <conditionalFormatting sqref="S95">
    <cfRule type="cellIs" dxfId="217" priority="35" operator="between">
      <formula>0</formula>
      <formula>222</formula>
    </cfRule>
  </conditionalFormatting>
  <conditionalFormatting sqref="Y90:Y95">
    <cfRule type="cellIs" dxfId="216" priority="36" operator="between">
      <formula>13</formula>
      <formula>20</formula>
    </cfRule>
  </conditionalFormatting>
  <conditionalFormatting sqref="AA90:AA95">
    <cfRule type="cellIs" dxfId="215" priority="37" operator="between">
      <formula>0</formula>
      <formula>222</formula>
    </cfRule>
  </conditionalFormatting>
  <conditionalFormatting sqref="AC90:AC95">
    <cfRule type="cellIs" dxfId="214" priority="38" operator="between">
      <formula>13</formula>
      <formula>20</formula>
    </cfRule>
  </conditionalFormatting>
  <conditionalFormatting sqref="AE90:AE95">
    <cfRule type="cellIs" dxfId="213" priority="39" operator="between">
      <formula>0</formula>
      <formula>222</formula>
    </cfRule>
  </conditionalFormatting>
  <conditionalFormatting sqref="AG90:AG95">
    <cfRule type="cellIs" dxfId="212" priority="40" operator="between">
      <formula>13</formula>
      <formula>20</formula>
    </cfRule>
  </conditionalFormatting>
  <conditionalFormatting sqref="AI90:AI95">
    <cfRule type="cellIs" dxfId="211" priority="41" operator="between">
      <formula>0</formula>
      <formula>222</formula>
    </cfRule>
  </conditionalFormatting>
  <conditionalFormatting sqref="AL90:AL95">
    <cfRule type="cellIs" dxfId="210" priority="42" operator="between">
      <formula>13</formula>
      <formula>20</formula>
    </cfRule>
  </conditionalFormatting>
  <conditionalFormatting sqref="AN90:AN95">
    <cfRule type="cellIs" dxfId="209" priority="43" operator="between">
      <formula>0</formula>
      <formula>222</formula>
    </cfRule>
  </conditionalFormatting>
  <conditionalFormatting sqref="AP90:AP95">
    <cfRule type="cellIs" dxfId="208" priority="44" operator="between">
      <formula>13</formula>
      <formula>20</formula>
    </cfRule>
  </conditionalFormatting>
  <conditionalFormatting sqref="AR90:AR95">
    <cfRule type="cellIs" dxfId="207" priority="45" operator="between">
      <formula>0</formula>
      <formula>222</formula>
    </cfRule>
  </conditionalFormatting>
  <conditionalFormatting sqref="AT90:AT95">
    <cfRule type="cellIs" dxfId="206" priority="46" operator="between">
      <formula>13</formula>
      <formula>20</formula>
    </cfRule>
  </conditionalFormatting>
  <conditionalFormatting sqref="AV90:AV95">
    <cfRule type="cellIs" dxfId="205" priority="47" operator="between">
      <formula>0</formula>
      <formula>222</formula>
    </cfRule>
  </conditionalFormatting>
  <conditionalFormatting sqref="AX90:AX95">
    <cfRule type="cellIs" dxfId="204" priority="48" operator="between">
      <formula>13</formula>
      <formula>20</formula>
    </cfRule>
  </conditionalFormatting>
  <conditionalFormatting sqref="AZ90:AZ95">
    <cfRule type="cellIs" dxfId="203" priority="49" operator="between">
      <formula>0</formula>
      <formula>222</formula>
    </cfRule>
  </conditionalFormatting>
  <conditionalFormatting sqref="M2:M115">
    <cfRule type="cellIs" dxfId="202" priority="50" operator="between">
      <formula>13</formula>
      <formula>20</formula>
    </cfRule>
  </conditionalFormatting>
  <conditionalFormatting sqref="BB75:BD89 BB67:BB74 BD67:BD74">
    <cfRule type="expression" dxfId="201" priority="51">
      <formula>NOT(ISERROR(SEARCH("diploma",BB67)))</formula>
    </cfRule>
    <cfRule type="expression" dxfId="200" priority="52">
      <formula>NOT(ISERROR(SEARCH("diploma",BB67)))</formula>
    </cfRule>
  </conditionalFormatting>
  <conditionalFormatting sqref="BE67:BE89">
    <cfRule type="expression" dxfId="199" priority="53">
      <formula>NOT(ISERROR(SEARCH("geen actie",BE67)))</formula>
    </cfRule>
    <cfRule type="expression" dxfId="198" priority="54">
      <formula>NOT(ISERROR(SEARCH("diploma uitschrijven",BE67)))</formula>
    </cfRule>
  </conditionalFormatting>
  <conditionalFormatting sqref="Q1">
    <cfRule type="cellIs" dxfId="197" priority="55" operator="between">
      <formula>0</formula>
      <formula>200</formula>
    </cfRule>
  </conditionalFormatting>
  <conditionalFormatting sqref="W1">
    <cfRule type="cellIs" dxfId="196" priority="56" operator="between">
      <formula>1</formula>
      <formula>200</formula>
    </cfRule>
  </conditionalFormatting>
  <conditionalFormatting sqref="U1">
    <cfRule type="cellIs" dxfId="195" priority="57" operator="between">
      <formula>0</formula>
      <formula>200</formula>
    </cfRule>
  </conditionalFormatting>
  <conditionalFormatting sqref="Y1">
    <cfRule type="cellIs" dxfId="194" priority="58" operator="between">
      <formula>0</formula>
      <formula>200</formula>
    </cfRule>
  </conditionalFormatting>
  <conditionalFormatting sqref="AC1">
    <cfRule type="cellIs" dxfId="193" priority="59" operator="between">
      <formula>0</formula>
      <formula>200</formula>
    </cfRule>
  </conditionalFormatting>
  <conditionalFormatting sqref="AG1">
    <cfRule type="cellIs" dxfId="192" priority="60" operator="between">
      <formula>0</formula>
      <formula>200</formula>
    </cfRule>
  </conditionalFormatting>
  <conditionalFormatting sqref="AK1:AL1">
    <cfRule type="cellIs" dxfId="191" priority="61" operator="between">
      <formula>0</formula>
      <formula>200</formula>
    </cfRule>
  </conditionalFormatting>
  <conditionalFormatting sqref="AP1">
    <cfRule type="cellIs" dxfId="190" priority="62" operator="between">
      <formula>0</formula>
      <formula>200</formula>
    </cfRule>
  </conditionalFormatting>
  <conditionalFormatting sqref="AT1">
    <cfRule type="cellIs" dxfId="189" priority="63" operator="between">
      <formula>0</formula>
      <formula>200</formula>
    </cfRule>
  </conditionalFormatting>
  <conditionalFormatting sqref="AX1">
    <cfRule type="cellIs" dxfId="188" priority="64" operator="between">
      <formula>0</formula>
      <formula>200</formula>
    </cfRule>
  </conditionalFormatting>
  <conditionalFormatting sqref="M1:BA1 M125:BA1048576 M121:AJ124 M2:AF2 X75:AJ120 X3:AF74 AJ2:AK2 M3:W120 AJ3:AJ74 AK8:BA124 AK3:AK7 AL2:BA7">
    <cfRule type="cellIs" dxfId="187" priority="65" operator="greaterThan">
      <formula>150</formula>
    </cfRule>
  </conditionalFormatting>
  <conditionalFormatting sqref="J2:J124">
    <cfRule type="cellIs" dxfId="186" priority="13" operator="equal">
      <formula>12</formula>
    </cfRule>
    <cfRule type="cellIs" dxfId="185" priority="17" operator="lessThan">
      <formula>19</formula>
    </cfRule>
    <cfRule type="cellIs" dxfId="184" priority="18" operator="greaterThan">
      <formula>19</formula>
    </cfRule>
  </conditionalFormatting>
  <conditionalFormatting sqref="I41:I51">
    <cfRule type="cellIs" dxfId="183" priority="14" operator="greaterThan">
      <formula>1900</formula>
    </cfRule>
  </conditionalFormatting>
  <conditionalFormatting sqref="I41">
    <cfRule type="cellIs" dxfId="182" priority="15" operator="greaterThan">
      <formula>1950</formula>
    </cfRule>
  </conditionalFormatting>
  <conditionalFormatting sqref="I41">
    <cfRule type="cellIs" dxfId="181" priority="16" operator="greaterThan">
      <formula>1900</formula>
    </cfRule>
  </conditionalFormatting>
  <conditionalFormatting sqref="BC6:BC12">
    <cfRule type="expression" dxfId="180" priority="11">
      <formula>NOT(ISERROR(SEARCH("diploma",BC6)))</formula>
    </cfRule>
    <cfRule type="expression" dxfId="179" priority="12">
      <formula>NOT(ISERROR(SEARCH("diploma",BC6)))</formula>
    </cfRule>
  </conditionalFormatting>
  <conditionalFormatting sqref="F2:F52 F55:F56 F78:F124">
    <cfRule type="cellIs" dxfId="178" priority="10" operator="lessThan">
      <formula>1000</formula>
    </cfRule>
  </conditionalFormatting>
  <conditionalFormatting sqref="F53">
    <cfRule type="cellIs" dxfId="177" priority="9" operator="lessThan">
      <formula>1000</formula>
    </cfRule>
  </conditionalFormatting>
  <conditionalFormatting sqref="I53">
    <cfRule type="cellIs" dxfId="176" priority="8" operator="greaterThan">
      <formula>1900</formula>
    </cfRule>
  </conditionalFormatting>
  <conditionalFormatting sqref="AG2:AH74">
    <cfRule type="cellIs" dxfId="175" priority="5" operator="between">
      <formula>13</formula>
      <formula>20</formula>
    </cfRule>
  </conditionalFormatting>
  <conditionalFormatting sqref="AI2:AI74">
    <cfRule type="cellIs" dxfId="174" priority="6" operator="between">
      <formula>0</formula>
      <formula>222</formula>
    </cfRule>
  </conditionalFormatting>
  <conditionalFormatting sqref="AG2:AI74">
    <cfRule type="cellIs" dxfId="173" priority="7" operator="greaterThan">
      <formula>150</formula>
    </cfRule>
  </conditionalFormatting>
  <conditionalFormatting sqref="I57">
    <cfRule type="cellIs" dxfId="172" priority="4" operator="greaterThan">
      <formula>1900</formula>
    </cfRule>
  </conditionalFormatting>
  <conditionalFormatting sqref="F57">
    <cfRule type="cellIs" dxfId="171" priority="3" operator="lessThan">
      <formula>1000</formula>
    </cfRule>
  </conditionalFormatting>
  <conditionalFormatting sqref="I58:I76">
    <cfRule type="cellIs" dxfId="170" priority="2" operator="greaterThan">
      <formula>1900</formula>
    </cfRule>
  </conditionalFormatting>
  <conditionalFormatting sqref="F58:F76">
    <cfRule type="cellIs" dxfId="169" priority="1" operator="lessThan">
      <formula>1000</formula>
    </cfRule>
  </conditionalFormatting>
  <pageMargins left="0.196527777777778" right="0.196527777777778" top="0.39374999999999999" bottom="0.39374999999999999" header="0.51180555555555496" footer="0.51180555555555496"/>
  <pageSetup paperSize="9" firstPageNumber="0" orientation="landscape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25E00-1224-4B44-8240-1767752A0726}">
  <sheetPr codeName="Blad5"/>
  <dimension ref="A1:AML128"/>
  <sheetViews>
    <sheetView zoomScaleNormal="100" workbookViewId="0">
      <pane xSplit="10" ySplit="1" topLeftCell="Z2" activePane="bottomRight" state="frozen"/>
      <selection activeCell="I15" sqref="I15"/>
      <selection pane="topRight" activeCell="I15" sqref="I15"/>
      <selection pane="bottomLeft" activeCell="I15" sqref="I15"/>
      <selection pane="bottomRight" activeCell="D2" sqref="D2:D17"/>
    </sheetView>
  </sheetViews>
  <sheetFormatPr defaultColWidth="8.85546875" defaultRowHeight="15" x14ac:dyDescent="0.25"/>
  <cols>
    <col min="1" max="1" width="4.28515625" style="148" customWidth="1"/>
    <col min="2" max="2" width="6.42578125" style="148" customWidth="1"/>
    <col min="3" max="3" width="7.28515625" style="148" customWidth="1"/>
    <col min="4" max="4" width="7.42578125" style="201" customWidth="1"/>
    <col min="5" max="5" width="21.7109375" style="208" customWidth="1"/>
    <col min="6" max="6" width="8" style="226" customWidth="1"/>
    <col min="7" max="7" width="19.7109375" style="210" customWidth="1"/>
    <col min="8" max="8" width="9.42578125" style="183" customWidth="1"/>
    <col min="9" max="9" width="7.42578125" style="148" customWidth="1"/>
    <col min="10" max="11" width="8.42578125" style="148" customWidth="1"/>
    <col min="12" max="13" width="7.42578125" style="183" customWidth="1"/>
    <col min="14" max="14" width="4.140625" style="183" customWidth="1"/>
    <col min="15" max="15" width="5" style="183" customWidth="1"/>
    <col min="16" max="16" width="5" style="150" customWidth="1"/>
    <col min="17" max="17" width="6.7109375" style="150" customWidth="1"/>
    <col min="18" max="18" width="5.42578125" style="150" customWidth="1"/>
    <col min="19" max="20" width="5" style="150" customWidth="1"/>
    <col min="21" max="21" width="7.28515625" style="150" customWidth="1"/>
    <col min="22" max="22" width="3.7109375" style="150" customWidth="1"/>
    <col min="23" max="23" width="4" style="150" customWidth="1"/>
    <col min="24" max="24" width="10.42578125" style="183" customWidth="1"/>
    <col min="25" max="25" width="7" style="150" customWidth="1"/>
    <col min="26" max="26" width="4.42578125" style="150" customWidth="1"/>
    <col min="27" max="27" width="5" style="150" customWidth="1"/>
    <col min="28" max="28" width="4.28515625" style="183" customWidth="1"/>
    <col min="29" max="29" width="7" style="150" customWidth="1"/>
    <col min="30" max="30" width="4.140625" style="150" customWidth="1"/>
    <col min="31" max="31" width="4.28515625" style="150" customWidth="1"/>
    <col min="32" max="32" width="5" style="183" customWidth="1"/>
    <col min="33" max="33" width="6.7109375" style="183" customWidth="1"/>
    <col min="34" max="34" width="4.140625" style="183" customWidth="1"/>
    <col min="35" max="35" width="5" style="183" customWidth="1"/>
    <col min="36" max="36" width="6.42578125" style="183" customWidth="1"/>
    <col min="37" max="37" width="6.7109375" style="183" customWidth="1"/>
    <col min="38" max="38" width="4.140625" style="183" customWidth="1"/>
    <col min="39" max="39" width="5.42578125" style="183" customWidth="1"/>
    <col min="40" max="41" width="7" style="183" customWidth="1"/>
    <col min="42" max="44" width="5.42578125" style="183" customWidth="1"/>
    <col min="45" max="45" width="8.7109375" style="183" customWidth="1"/>
    <col min="46" max="48" width="5.42578125" style="183" customWidth="1"/>
    <col min="49" max="49" width="6.42578125" style="183" customWidth="1"/>
    <col min="50" max="50" width="5.7109375" style="183" customWidth="1"/>
    <col min="51" max="51" width="6" style="183" customWidth="1"/>
    <col min="52" max="52" width="6.28515625" style="183" customWidth="1"/>
    <col min="53" max="53" width="7.7109375" style="183" customWidth="1"/>
    <col min="54" max="54" width="7.7109375" style="212" customWidth="1"/>
    <col min="55" max="55" width="7.7109375" style="183" customWidth="1"/>
    <col min="56" max="56" width="21" style="183" customWidth="1"/>
    <col min="57" max="57" width="4.42578125" style="211" customWidth="1"/>
    <col min="58" max="59" width="7.7109375" style="150" customWidth="1"/>
    <col min="60" max="257" width="11.42578125" style="150" customWidth="1"/>
    <col min="258" max="258" width="4.28515625" style="150" customWidth="1"/>
    <col min="259" max="259" width="6.42578125" style="150" customWidth="1"/>
    <col min="260" max="260" width="7.28515625" style="150" customWidth="1"/>
    <col min="261" max="261" width="7.42578125" style="150" customWidth="1"/>
    <col min="262" max="262" width="21.7109375" style="150" customWidth="1"/>
    <col min="263" max="263" width="8" style="150" customWidth="1"/>
    <col min="264" max="264" width="19.7109375" style="150" customWidth="1"/>
    <col min="265" max="265" width="9.42578125" style="150" customWidth="1"/>
    <col min="266" max="266" width="7.42578125" style="150" customWidth="1"/>
    <col min="267" max="267" width="8.42578125" style="150" customWidth="1"/>
    <col min="268" max="304" width="11.42578125" style="150" customWidth="1"/>
    <col min="305" max="305" width="6.42578125" style="150" customWidth="1"/>
    <col min="306" max="306" width="5.7109375" style="150" customWidth="1"/>
    <col min="307" max="307" width="6" style="150" customWidth="1"/>
    <col min="308" max="308" width="6.28515625" style="150" customWidth="1"/>
    <col min="309" max="311" width="7.7109375" style="150" customWidth="1"/>
    <col min="312" max="312" width="21" style="150" customWidth="1"/>
    <col min="313" max="313" width="4.42578125" style="150" customWidth="1"/>
    <col min="314" max="315" width="7.7109375" style="150" customWidth="1"/>
    <col min="316" max="513" width="11.42578125" style="150" customWidth="1"/>
    <col min="514" max="514" width="4.28515625" style="150" customWidth="1"/>
    <col min="515" max="515" width="6.42578125" style="150" customWidth="1"/>
    <col min="516" max="516" width="7.28515625" style="150" customWidth="1"/>
    <col min="517" max="517" width="7.42578125" style="150" customWidth="1"/>
    <col min="518" max="518" width="21.7109375" style="150" customWidth="1"/>
    <col min="519" max="519" width="8" style="150" customWidth="1"/>
    <col min="520" max="520" width="19.7109375" style="150" customWidth="1"/>
    <col min="521" max="521" width="9.42578125" style="150" customWidth="1"/>
    <col min="522" max="522" width="7.42578125" style="150" customWidth="1"/>
    <col min="523" max="523" width="8.42578125" style="150" customWidth="1"/>
    <col min="524" max="560" width="11.42578125" style="150" customWidth="1"/>
    <col min="561" max="561" width="6.42578125" style="150" customWidth="1"/>
    <col min="562" max="562" width="5.7109375" style="150" customWidth="1"/>
    <col min="563" max="563" width="6" style="150" customWidth="1"/>
    <col min="564" max="564" width="6.28515625" style="150" customWidth="1"/>
    <col min="565" max="567" width="7.7109375" style="150" customWidth="1"/>
    <col min="568" max="568" width="21" style="150" customWidth="1"/>
    <col min="569" max="569" width="4.42578125" style="150" customWidth="1"/>
    <col min="570" max="571" width="7.7109375" style="150" customWidth="1"/>
    <col min="572" max="769" width="11.42578125" style="150" customWidth="1"/>
    <col min="770" max="770" width="4.28515625" style="150" customWidth="1"/>
    <col min="771" max="771" width="6.42578125" style="150" customWidth="1"/>
    <col min="772" max="772" width="7.28515625" style="150" customWidth="1"/>
    <col min="773" max="773" width="7.42578125" style="150" customWidth="1"/>
    <col min="774" max="774" width="21.7109375" style="150" customWidth="1"/>
    <col min="775" max="775" width="8" style="150" customWidth="1"/>
    <col min="776" max="776" width="19.7109375" style="150" customWidth="1"/>
    <col min="777" max="777" width="9.42578125" style="150" customWidth="1"/>
    <col min="778" max="778" width="7.42578125" style="150" customWidth="1"/>
    <col min="779" max="779" width="8.42578125" style="150" customWidth="1"/>
    <col min="780" max="816" width="11.42578125" style="150" customWidth="1"/>
    <col min="817" max="817" width="6.42578125" style="150" customWidth="1"/>
    <col min="818" max="818" width="5.7109375" style="150" customWidth="1"/>
    <col min="819" max="819" width="6" style="150" customWidth="1"/>
    <col min="820" max="820" width="6.28515625" style="150" customWidth="1"/>
    <col min="821" max="823" width="7.7109375" style="150" customWidth="1"/>
    <col min="824" max="824" width="21" style="150" customWidth="1"/>
    <col min="825" max="825" width="4.42578125" style="150" customWidth="1"/>
    <col min="826" max="827" width="7.7109375" style="150" customWidth="1"/>
    <col min="828" max="1026" width="11.42578125" style="150" customWidth="1"/>
    <col min="1027" max="16384" width="8.85546875" style="156"/>
  </cols>
  <sheetData>
    <row r="1" spans="1:65" s="150" customFormat="1" ht="79.900000000000006" customHeight="1" x14ac:dyDescent="0.25">
      <c r="A1" s="149" t="s">
        <v>207</v>
      </c>
      <c r="B1" s="157" t="s">
        <v>208</v>
      </c>
      <c r="C1" s="158" t="s">
        <v>209</v>
      </c>
      <c r="D1" s="159">
        <f>COUNTIF(D2:D124,"1")</f>
        <v>0</v>
      </c>
      <c r="E1" s="213" t="s">
        <v>210</v>
      </c>
      <c r="F1" s="214" t="s">
        <v>211</v>
      </c>
      <c r="G1" s="162" t="s">
        <v>212</v>
      </c>
      <c r="H1" s="163" t="s">
        <v>306</v>
      </c>
      <c r="I1" s="160" t="s">
        <v>214</v>
      </c>
      <c r="J1" s="160" t="s">
        <v>215</v>
      </c>
      <c r="K1" s="160" t="s">
        <v>216</v>
      </c>
      <c r="L1" s="164" t="s">
        <v>217</v>
      </c>
      <c r="M1" s="165" t="s">
        <v>218</v>
      </c>
      <c r="N1" s="165" t="s">
        <v>99</v>
      </c>
      <c r="O1" s="165" t="s">
        <v>219</v>
      </c>
      <c r="P1" s="166" t="s">
        <v>220</v>
      </c>
      <c r="Q1" s="165" t="s">
        <v>221</v>
      </c>
      <c r="R1" s="165" t="s">
        <v>99</v>
      </c>
      <c r="S1" s="167" t="s">
        <v>222</v>
      </c>
      <c r="T1" s="166" t="s">
        <v>223</v>
      </c>
      <c r="U1" s="165" t="s">
        <v>221</v>
      </c>
      <c r="V1" s="165" t="s">
        <v>99</v>
      </c>
      <c r="W1" s="167" t="s">
        <v>222</v>
      </c>
      <c r="X1" s="168" t="s">
        <v>224</v>
      </c>
      <c r="Y1" s="165" t="s">
        <v>221</v>
      </c>
      <c r="Z1" s="165" t="s">
        <v>99</v>
      </c>
      <c r="AA1" s="167" t="s">
        <v>222</v>
      </c>
      <c r="AB1" s="166" t="s">
        <v>225</v>
      </c>
      <c r="AC1" s="165" t="s">
        <v>221</v>
      </c>
      <c r="AD1" s="165" t="s">
        <v>99</v>
      </c>
      <c r="AE1" s="169" t="s">
        <v>226</v>
      </c>
      <c r="AF1" s="168" t="s">
        <v>227</v>
      </c>
      <c r="AG1" s="165" t="s">
        <v>221</v>
      </c>
      <c r="AH1" s="165" t="s">
        <v>99</v>
      </c>
      <c r="AI1" s="169" t="s">
        <v>226</v>
      </c>
      <c r="AJ1" s="168" t="s">
        <v>228</v>
      </c>
      <c r="AK1" s="165" t="s">
        <v>221</v>
      </c>
      <c r="AL1" s="165" t="s">
        <v>99</v>
      </c>
      <c r="AM1" s="169" t="s">
        <v>226</v>
      </c>
      <c r="AN1" s="168" t="s">
        <v>230</v>
      </c>
      <c r="AO1" s="165" t="s">
        <v>221</v>
      </c>
      <c r="AP1" s="165" t="s">
        <v>99</v>
      </c>
      <c r="AQ1" s="169" t="s">
        <v>226</v>
      </c>
      <c r="AR1" s="168" t="s">
        <v>231</v>
      </c>
      <c r="AS1" s="165" t="s">
        <v>221</v>
      </c>
      <c r="AT1" s="165" t="s">
        <v>99</v>
      </c>
      <c r="AU1" s="169" t="s">
        <v>226</v>
      </c>
      <c r="AV1" s="168" t="s">
        <v>232</v>
      </c>
      <c r="AW1" s="165" t="s">
        <v>221</v>
      </c>
      <c r="AX1" s="165" t="s">
        <v>99</v>
      </c>
      <c r="AY1" s="169" t="s">
        <v>226</v>
      </c>
      <c r="AZ1" s="168" t="s">
        <v>233</v>
      </c>
      <c r="BA1" s="183"/>
      <c r="BB1" s="171" t="s">
        <v>235</v>
      </c>
      <c r="BC1" s="170" t="s">
        <v>236</v>
      </c>
      <c r="BD1" s="172" t="s">
        <v>237</v>
      </c>
      <c r="BE1" s="172" t="s">
        <v>307</v>
      </c>
    </row>
    <row r="2" spans="1:65" x14ac:dyDescent="0.25">
      <c r="A2" s="149">
        <v>50</v>
      </c>
      <c r="B2" s="149" t="str">
        <f t="shared" ref="B2:B33" si="0">IF(A2=BE2,"v","x")</f>
        <v>v</v>
      </c>
      <c r="C2" s="149"/>
      <c r="D2" s="153"/>
      <c r="E2" s="174" t="s">
        <v>308</v>
      </c>
      <c r="F2" s="191"/>
      <c r="G2" s="187" t="s">
        <v>249</v>
      </c>
      <c r="H2" s="176">
        <f t="shared" ref="H2:H33" si="1">SUM(L2+P2+T2+X2+AB2+AF2+AJ2+AN2+AR2+AV2+AZ2)</f>
        <v>58.701298701298704</v>
      </c>
      <c r="I2" s="153">
        <v>2012</v>
      </c>
      <c r="J2" s="178">
        <f>[1]Aantallen!$B$1-I2</f>
        <v>8</v>
      </c>
      <c r="K2" s="153">
        <f t="shared" ref="K2:K33" si="2">H2-L2</f>
        <v>58.701298701298704</v>
      </c>
      <c r="L2" s="164"/>
      <c r="M2" s="206">
        <v>7</v>
      </c>
      <c r="N2" s="206">
        <v>1</v>
      </c>
      <c r="O2" s="206">
        <v>19</v>
      </c>
      <c r="P2" s="181">
        <f t="shared" ref="P2:P33" si="3">SUM(N2*10+O2)/M2*10</f>
        <v>41.428571428571431</v>
      </c>
      <c r="Q2" s="206">
        <v>11</v>
      </c>
      <c r="R2" s="206">
        <v>0</v>
      </c>
      <c r="S2" s="206">
        <v>19</v>
      </c>
      <c r="T2" s="181">
        <f t="shared" ref="T2:T33" si="4">SUM(R2*10+S2)/Q2*10</f>
        <v>17.272727272727273</v>
      </c>
      <c r="U2" s="206">
        <v>1</v>
      </c>
      <c r="V2" s="206"/>
      <c r="W2" s="206"/>
      <c r="X2" s="181">
        <f t="shared" ref="X2:X33" si="5">SUM(V2*10+W2)/U2*10</f>
        <v>0</v>
      </c>
      <c r="Y2" s="206">
        <v>1</v>
      </c>
      <c r="Z2" s="206"/>
      <c r="AA2" s="206"/>
      <c r="AB2" s="181">
        <f t="shared" ref="AB2:AB33" si="6">SUM(Z2*10+AA2)/Y2*10</f>
        <v>0</v>
      </c>
      <c r="AC2" s="206">
        <v>1</v>
      </c>
      <c r="AD2" s="206"/>
      <c r="AE2" s="206"/>
      <c r="AF2" s="181">
        <f t="shared" ref="AF2:AF33" si="7">SUM(AD2*10+AE2)/AC2*10</f>
        <v>0</v>
      </c>
      <c r="AG2" s="206">
        <v>1</v>
      </c>
      <c r="AH2" s="206"/>
      <c r="AI2" s="206"/>
      <c r="AJ2" s="181">
        <f t="shared" ref="AJ2:AJ33" si="8">SUM(AH2*10+AI2)/AG2*10</f>
        <v>0</v>
      </c>
      <c r="AK2" s="206">
        <v>1</v>
      </c>
      <c r="AL2" s="206"/>
      <c r="AM2" s="206"/>
      <c r="AN2" s="181">
        <f t="shared" ref="AN2:AN33" si="9">SUM(AL2*10+AM2)/AK2*10</f>
        <v>0</v>
      </c>
      <c r="AO2" s="180">
        <v>1</v>
      </c>
      <c r="AP2" s="206"/>
      <c r="AQ2" s="206"/>
      <c r="AR2" s="181">
        <f t="shared" ref="AR2:AR33" si="10">SUM(AP2*10+AQ2)/AO2*10</f>
        <v>0</v>
      </c>
      <c r="AS2" s="180">
        <v>1</v>
      </c>
      <c r="AT2" s="206"/>
      <c r="AU2" s="206"/>
      <c r="AV2" s="181">
        <f t="shared" ref="AV2:AV33" si="11">SUM(AT2*10+AU2)/AS2*10</f>
        <v>0</v>
      </c>
      <c r="AW2" s="180">
        <v>1</v>
      </c>
      <c r="AX2" s="206"/>
      <c r="AY2" s="206"/>
      <c r="AZ2" s="181">
        <f t="shared" ref="AZ2:AZ33" si="12">SUM(AX2*10+AY2)/AW2*10</f>
        <v>0</v>
      </c>
      <c r="BA2" s="153">
        <f t="shared" ref="BA2:BA33" si="13">IF(H2&lt;250,0,IF(H2&lt;500,250,IF(H2&lt;750,"500",IF(H2&lt;1000,750,IF(H2&lt;1500,1000,IF(H2&lt;2000,1500,IF(H2&lt;2500,2000,IF(H2&lt;3000,2500,3000))))))))</f>
        <v>0</v>
      </c>
      <c r="BB2" s="182">
        <v>0</v>
      </c>
      <c r="BC2" s="153">
        <f t="shared" ref="BC2:BC42" si="14">BA2-BB2</f>
        <v>0</v>
      </c>
      <c r="BD2" s="153" t="str">
        <f t="shared" ref="BD2:BD33" si="15">IF(BC2=0,"geen actie",CONCATENATE("diploma uitschrijven: ",BA2," punten"))</f>
        <v>geen actie</v>
      </c>
      <c r="BE2" s="183">
        <v>50</v>
      </c>
      <c r="BF2" s="183"/>
      <c r="BG2" s="183"/>
      <c r="BH2" s="183"/>
      <c r="BI2" s="183"/>
      <c r="BJ2" s="183"/>
      <c r="BK2" s="183"/>
      <c r="BL2" s="183"/>
      <c r="BM2" s="183"/>
    </row>
    <row r="3" spans="1:65" x14ac:dyDescent="0.25">
      <c r="A3" s="149">
        <v>1</v>
      </c>
      <c r="B3" s="149" t="str">
        <f t="shared" si="0"/>
        <v>v</v>
      </c>
      <c r="C3" s="149" t="s">
        <v>239</v>
      </c>
      <c r="D3" s="153"/>
      <c r="E3" s="174" t="s">
        <v>309</v>
      </c>
      <c r="F3" s="191"/>
      <c r="G3" s="187" t="s">
        <v>249</v>
      </c>
      <c r="H3" s="176">
        <f t="shared" si="1"/>
        <v>899.28571428571422</v>
      </c>
      <c r="I3" s="153">
        <v>2009</v>
      </c>
      <c r="J3" s="178">
        <f>[1]Aantallen!$B$1-I3</f>
        <v>11</v>
      </c>
      <c r="K3" s="153">
        <f t="shared" si="2"/>
        <v>113.33333333333326</v>
      </c>
      <c r="L3" s="164">
        <v>785.95238095238096</v>
      </c>
      <c r="M3" s="206">
        <v>6</v>
      </c>
      <c r="N3" s="206">
        <v>2</v>
      </c>
      <c r="O3" s="206">
        <v>17</v>
      </c>
      <c r="P3" s="181">
        <f t="shared" si="3"/>
        <v>61.666666666666671</v>
      </c>
      <c r="Q3" s="206">
        <v>6</v>
      </c>
      <c r="R3" s="206">
        <v>1</v>
      </c>
      <c r="S3" s="206">
        <v>21</v>
      </c>
      <c r="T3" s="181">
        <f t="shared" si="4"/>
        <v>51.666666666666671</v>
      </c>
      <c r="U3" s="206">
        <v>1</v>
      </c>
      <c r="V3" s="206"/>
      <c r="W3" s="206"/>
      <c r="X3" s="181">
        <f t="shared" si="5"/>
        <v>0</v>
      </c>
      <c r="Y3" s="206">
        <v>1</v>
      </c>
      <c r="Z3" s="206"/>
      <c r="AA3" s="206"/>
      <c r="AB3" s="181">
        <f t="shared" si="6"/>
        <v>0</v>
      </c>
      <c r="AC3" s="206">
        <v>1</v>
      </c>
      <c r="AD3" s="206"/>
      <c r="AE3" s="206"/>
      <c r="AF3" s="181">
        <f t="shared" si="7"/>
        <v>0</v>
      </c>
      <c r="AG3" s="206">
        <v>1</v>
      </c>
      <c r="AH3" s="206"/>
      <c r="AI3" s="206"/>
      <c r="AJ3" s="181">
        <f t="shared" si="8"/>
        <v>0</v>
      </c>
      <c r="AK3" s="206">
        <v>1</v>
      </c>
      <c r="AL3" s="206"/>
      <c r="AM3" s="206"/>
      <c r="AN3" s="181">
        <f t="shared" si="9"/>
        <v>0</v>
      </c>
      <c r="AO3" s="180">
        <v>1</v>
      </c>
      <c r="AP3" s="206"/>
      <c r="AQ3" s="206"/>
      <c r="AR3" s="181">
        <f t="shared" si="10"/>
        <v>0</v>
      </c>
      <c r="AS3" s="180">
        <v>1</v>
      </c>
      <c r="AT3" s="206"/>
      <c r="AU3" s="206"/>
      <c r="AV3" s="181">
        <f t="shared" si="11"/>
        <v>0</v>
      </c>
      <c r="AW3" s="180">
        <v>1</v>
      </c>
      <c r="AX3" s="206"/>
      <c r="AY3" s="206"/>
      <c r="AZ3" s="181">
        <f t="shared" si="12"/>
        <v>0</v>
      </c>
      <c r="BA3" s="153">
        <f t="shared" si="13"/>
        <v>750</v>
      </c>
      <c r="BB3" s="182">
        <v>750</v>
      </c>
      <c r="BC3" s="153">
        <f t="shared" si="14"/>
        <v>0</v>
      </c>
      <c r="BD3" s="153" t="str">
        <f t="shared" si="15"/>
        <v>geen actie</v>
      </c>
      <c r="BE3" s="183">
        <v>1</v>
      </c>
      <c r="BF3" s="183"/>
      <c r="BG3" s="183"/>
      <c r="BH3" s="183"/>
      <c r="BI3" s="183"/>
      <c r="BM3" s="183"/>
    </row>
    <row r="4" spans="1:65" x14ac:dyDescent="0.25">
      <c r="A4" s="149">
        <v>46</v>
      </c>
      <c r="B4" s="149" t="str">
        <f t="shared" si="0"/>
        <v>v</v>
      </c>
      <c r="C4" s="149"/>
      <c r="D4" s="193"/>
      <c r="E4" s="174" t="s">
        <v>310</v>
      </c>
      <c r="F4" s="191"/>
      <c r="G4" s="187" t="s">
        <v>243</v>
      </c>
      <c r="H4" s="176">
        <f t="shared" si="1"/>
        <v>78.571428571428569</v>
      </c>
      <c r="I4" s="153">
        <v>2010</v>
      </c>
      <c r="J4" s="178">
        <f>[1]Aantallen!$B$1-I4</f>
        <v>10</v>
      </c>
      <c r="K4" s="153">
        <f t="shared" si="2"/>
        <v>78.571428571428569</v>
      </c>
      <c r="L4" s="164"/>
      <c r="M4" s="206">
        <v>7</v>
      </c>
      <c r="N4" s="206">
        <v>3</v>
      </c>
      <c r="O4" s="206">
        <v>25</v>
      </c>
      <c r="P4" s="181">
        <f t="shared" si="3"/>
        <v>78.571428571428569</v>
      </c>
      <c r="Q4" s="206">
        <v>1</v>
      </c>
      <c r="R4" s="206"/>
      <c r="S4" s="206"/>
      <c r="T4" s="181">
        <f t="shared" si="4"/>
        <v>0</v>
      </c>
      <c r="U4" s="206">
        <v>1</v>
      </c>
      <c r="V4" s="206"/>
      <c r="W4" s="206"/>
      <c r="X4" s="181">
        <f t="shared" si="5"/>
        <v>0</v>
      </c>
      <c r="Y4" s="206">
        <v>1</v>
      </c>
      <c r="Z4" s="206"/>
      <c r="AA4" s="206"/>
      <c r="AB4" s="181">
        <f t="shared" si="6"/>
        <v>0</v>
      </c>
      <c r="AC4" s="206">
        <v>1</v>
      </c>
      <c r="AD4" s="206"/>
      <c r="AE4" s="206"/>
      <c r="AF4" s="181">
        <f t="shared" si="7"/>
        <v>0</v>
      </c>
      <c r="AG4" s="206">
        <v>1</v>
      </c>
      <c r="AH4" s="206"/>
      <c r="AI4" s="206"/>
      <c r="AJ4" s="181">
        <f t="shared" si="8"/>
        <v>0</v>
      </c>
      <c r="AK4" s="206">
        <v>1</v>
      </c>
      <c r="AL4" s="206"/>
      <c r="AM4" s="206"/>
      <c r="AN4" s="181">
        <f t="shared" si="9"/>
        <v>0</v>
      </c>
      <c r="AO4" s="180">
        <v>1</v>
      </c>
      <c r="AP4" s="206"/>
      <c r="AQ4" s="206"/>
      <c r="AR4" s="181">
        <f t="shared" si="10"/>
        <v>0</v>
      </c>
      <c r="AS4" s="180">
        <v>1</v>
      </c>
      <c r="AT4" s="206"/>
      <c r="AU4" s="206"/>
      <c r="AV4" s="181">
        <f t="shared" si="11"/>
        <v>0</v>
      </c>
      <c r="AW4" s="180">
        <v>1</v>
      </c>
      <c r="AX4" s="206"/>
      <c r="AY4" s="206"/>
      <c r="AZ4" s="181">
        <f t="shared" si="12"/>
        <v>0</v>
      </c>
      <c r="BA4" s="153">
        <f t="shared" si="13"/>
        <v>0</v>
      </c>
      <c r="BB4" s="182">
        <v>0</v>
      </c>
      <c r="BC4" s="153">
        <f t="shared" si="14"/>
        <v>0</v>
      </c>
      <c r="BD4" s="153" t="str">
        <f t="shared" si="15"/>
        <v>geen actie</v>
      </c>
      <c r="BE4" s="183">
        <v>46</v>
      </c>
      <c r="BF4" s="183"/>
      <c r="BG4" s="183"/>
      <c r="BH4" s="183"/>
      <c r="BI4" s="183"/>
      <c r="BJ4" s="183"/>
      <c r="BK4" s="183"/>
      <c r="BL4" s="183"/>
      <c r="BM4" s="183"/>
    </row>
    <row r="5" spans="1:65" x14ac:dyDescent="0.25">
      <c r="A5" s="149">
        <v>2</v>
      </c>
      <c r="B5" s="149" t="str">
        <f t="shared" si="0"/>
        <v>v</v>
      </c>
      <c r="C5" s="149" t="s">
        <v>239</v>
      </c>
      <c r="D5" s="217"/>
      <c r="E5" s="174" t="s">
        <v>311</v>
      </c>
      <c r="F5" s="194"/>
      <c r="G5" s="177" t="s">
        <v>245</v>
      </c>
      <c r="H5" s="176">
        <f t="shared" si="1"/>
        <v>212.55952380952377</v>
      </c>
      <c r="I5" s="153">
        <v>2008</v>
      </c>
      <c r="J5" s="178">
        <f>[1]Aantallen!$B$1-I5</f>
        <v>12</v>
      </c>
      <c r="K5" s="153">
        <f t="shared" si="2"/>
        <v>86.666666666666657</v>
      </c>
      <c r="L5" s="164">
        <v>125.89285714285711</v>
      </c>
      <c r="M5" s="206">
        <v>1</v>
      </c>
      <c r="N5" s="206"/>
      <c r="O5" s="206"/>
      <c r="P5" s="181">
        <f t="shared" si="3"/>
        <v>0</v>
      </c>
      <c r="Q5" s="206">
        <v>6</v>
      </c>
      <c r="R5" s="206">
        <v>3</v>
      </c>
      <c r="S5" s="206">
        <v>22</v>
      </c>
      <c r="T5" s="181">
        <f t="shared" si="4"/>
        <v>86.666666666666657</v>
      </c>
      <c r="U5" s="206">
        <v>1</v>
      </c>
      <c r="V5" s="206"/>
      <c r="W5" s="206"/>
      <c r="X5" s="181">
        <f t="shared" si="5"/>
        <v>0</v>
      </c>
      <c r="Y5" s="206">
        <v>1</v>
      </c>
      <c r="Z5" s="206"/>
      <c r="AA5" s="206"/>
      <c r="AB5" s="181">
        <f t="shared" si="6"/>
        <v>0</v>
      </c>
      <c r="AC5" s="206">
        <v>1</v>
      </c>
      <c r="AD5" s="206"/>
      <c r="AE5" s="206"/>
      <c r="AF5" s="181">
        <f t="shared" si="7"/>
        <v>0</v>
      </c>
      <c r="AG5" s="206">
        <v>1</v>
      </c>
      <c r="AH5" s="206"/>
      <c r="AI5" s="206"/>
      <c r="AJ5" s="181">
        <f t="shared" si="8"/>
        <v>0</v>
      </c>
      <c r="AK5" s="206">
        <v>1</v>
      </c>
      <c r="AL5" s="206"/>
      <c r="AM5" s="206"/>
      <c r="AN5" s="181">
        <f t="shared" si="9"/>
        <v>0</v>
      </c>
      <c r="AO5" s="180">
        <v>1</v>
      </c>
      <c r="AP5" s="206"/>
      <c r="AQ5" s="206"/>
      <c r="AR5" s="181">
        <f t="shared" si="10"/>
        <v>0</v>
      </c>
      <c r="AS5" s="180">
        <v>1</v>
      </c>
      <c r="AT5" s="206"/>
      <c r="AU5" s="206"/>
      <c r="AV5" s="181">
        <f t="shared" si="11"/>
        <v>0</v>
      </c>
      <c r="AW5" s="180">
        <v>1</v>
      </c>
      <c r="AX5" s="206"/>
      <c r="AY5" s="206"/>
      <c r="AZ5" s="181">
        <f t="shared" si="12"/>
        <v>0</v>
      </c>
      <c r="BA5" s="153">
        <f t="shared" si="13"/>
        <v>0</v>
      </c>
      <c r="BB5" s="182">
        <v>0</v>
      </c>
      <c r="BC5" s="153">
        <f t="shared" si="14"/>
        <v>0</v>
      </c>
      <c r="BD5" s="153" t="str">
        <f t="shared" si="15"/>
        <v>geen actie</v>
      </c>
      <c r="BE5" s="183">
        <v>2</v>
      </c>
      <c r="BF5" s="183"/>
      <c r="BG5" s="183"/>
      <c r="BH5" s="183"/>
      <c r="BI5" s="183"/>
      <c r="BJ5" s="183"/>
      <c r="BK5" s="183"/>
      <c r="BL5" s="183"/>
      <c r="BM5" s="183"/>
    </row>
    <row r="6" spans="1:65" ht="21" customHeight="1" x14ac:dyDescent="0.25">
      <c r="A6" s="149">
        <v>52</v>
      </c>
      <c r="B6" s="149" t="str">
        <f t="shared" si="0"/>
        <v>v</v>
      </c>
      <c r="C6" s="149" t="s">
        <v>239</v>
      </c>
      <c r="D6" s="193"/>
      <c r="E6" s="174" t="s">
        <v>645</v>
      </c>
      <c r="F6" s="153"/>
      <c r="G6" s="187" t="s">
        <v>245</v>
      </c>
      <c r="H6" s="176">
        <f t="shared" si="1"/>
        <v>68.571428571428569</v>
      </c>
      <c r="I6" s="153">
        <v>2010</v>
      </c>
      <c r="J6" s="178">
        <f>[1]Aantallen!$B$1-I6</f>
        <v>10</v>
      </c>
      <c r="K6" s="153">
        <f t="shared" si="2"/>
        <v>68.571428571428569</v>
      </c>
      <c r="L6" s="164"/>
      <c r="M6" s="206">
        <v>1</v>
      </c>
      <c r="N6" s="206"/>
      <c r="O6" s="206"/>
      <c r="P6" s="181">
        <f t="shared" si="3"/>
        <v>0</v>
      </c>
      <c r="Q6" s="206">
        <v>7</v>
      </c>
      <c r="R6" s="206">
        <v>3</v>
      </c>
      <c r="S6" s="206">
        <v>18</v>
      </c>
      <c r="T6" s="181">
        <f t="shared" si="4"/>
        <v>68.571428571428569</v>
      </c>
      <c r="U6" s="206">
        <v>1</v>
      </c>
      <c r="V6" s="206"/>
      <c r="W6" s="206"/>
      <c r="X6" s="181">
        <f t="shared" si="5"/>
        <v>0</v>
      </c>
      <c r="Y6" s="206">
        <v>1</v>
      </c>
      <c r="Z6" s="206"/>
      <c r="AA6" s="206"/>
      <c r="AB6" s="181">
        <f t="shared" si="6"/>
        <v>0</v>
      </c>
      <c r="AC6" s="206">
        <v>1</v>
      </c>
      <c r="AD6" s="206"/>
      <c r="AE6" s="206"/>
      <c r="AF6" s="181">
        <f t="shared" si="7"/>
        <v>0</v>
      </c>
      <c r="AG6" s="206">
        <v>1</v>
      </c>
      <c r="AH6" s="206"/>
      <c r="AI6" s="206"/>
      <c r="AJ6" s="181">
        <f t="shared" si="8"/>
        <v>0</v>
      </c>
      <c r="AK6" s="206">
        <v>1</v>
      </c>
      <c r="AL6" s="206"/>
      <c r="AM6" s="206"/>
      <c r="AN6" s="181">
        <f t="shared" si="9"/>
        <v>0</v>
      </c>
      <c r="AO6" s="180">
        <v>1</v>
      </c>
      <c r="AP6" s="206"/>
      <c r="AQ6" s="206"/>
      <c r="AR6" s="181">
        <f t="shared" si="10"/>
        <v>0</v>
      </c>
      <c r="AS6" s="180">
        <v>1</v>
      </c>
      <c r="AT6" s="206"/>
      <c r="AU6" s="206"/>
      <c r="AV6" s="181">
        <f t="shared" si="11"/>
        <v>0</v>
      </c>
      <c r="AW6" s="180">
        <v>1</v>
      </c>
      <c r="AX6" s="206"/>
      <c r="AY6" s="206"/>
      <c r="AZ6" s="181">
        <f t="shared" si="12"/>
        <v>0</v>
      </c>
      <c r="BA6" s="153">
        <f t="shared" si="13"/>
        <v>0</v>
      </c>
      <c r="BB6" s="182">
        <v>0</v>
      </c>
      <c r="BC6" s="153">
        <f t="shared" si="14"/>
        <v>0</v>
      </c>
      <c r="BD6" s="153" t="str">
        <f t="shared" si="15"/>
        <v>geen actie</v>
      </c>
      <c r="BE6" s="183">
        <v>52</v>
      </c>
      <c r="BF6" s="183"/>
      <c r="BG6" s="183"/>
      <c r="BH6" s="183"/>
      <c r="BI6" s="183"/>
      <c r="BJ6" s="183"/>
      <c r="BK6" s="183"/>
      <c r="BL6" s="183"/>
      <c r="BM6" s="183"/>
    </row>
    <row r="7" spans="1:65" x14ac:dyDescent="0.25">
      <c r="A7" s="149">
        <v>51</v>
      </c>
      <c r="B7" s="149" t="str">
        <f t="shared" si="0"/>
        <v>v</v>
      </c>
      <c r="C7" s="149"/>
      <c r="D7" s="184"/>
      <c r="E7" s="174" t="s">
        <v>643</v>
      </c>
      <c r="F7" s="149"/>
      <c r="G7" s="177" t="s">
        <v>247</v>
      </c>
      <c r="H7" s="176">
        <f t="shared" si="1"/>
        <v>121.81818181818181</v>
      </c>
      <c r="I7" s="153">
        <v>2010</v>
      </c>
      <c r="J7" s="178">
        <f>[1]Aantallen!$B$1-I7</f>
        <v>10</v>
      </c>
      <c r="K7" s="153">
        <f t="shared" si="2"/>
        <v>121.81818181818181</v>
      </c>
      <c r="L7" s="164"/>
      <c r="M7" s="206">
        <v>1</v>
      </c>
      <c r="N7" s="206"/>
      <c r="O7" s="206"/>
      <c r="P7" s="181">
        <f t="shared" si="3"/>
        <v>0</v>
      </c>
      <c r="Q7" s="206">
        <v>11</v>
      </c>
      <c r="R7" s="206">
        <v>9</v>
      </c>
      <c r="S7" s="206">
        <v>44</v>
      </c>
      <c r="T7" s="181">
        <f t="shared" si="4"/>
        <v>121.81818181818181</v>
      </c>
      <c r="U7" s="206">
        <v>1</v>
      </c>
      <c r="V7" s="206"/>
      <c r="W7" s="206"/>
      <c r="X7" s="181">
        <f t="shared" si="5"/>
        <v>0</v>
      </c>
      <c r="Y7" s="206">
        <v>1</v>
      </c>
      <c r="Z7" s="206"/>
      <c r="AA7" s="206"/>
      <c r="AB7" s="181">
        <f t="shared" si="6"/>
        <v>0</v>
      </c>
      <c r="AC7" s="206">
        <v>1</v>
      </c>
      <c r="AD7" s="206"/>
      <c r="AE7" s="206"/>
      <c r="AF7" s="181">
        <f t="shared" si="7"/>
        <v>0</v>
      </c>
      <c r="AG7" s="206">
        <v>1</v>
      </c>
      <c r="AH7" s="206"/>
      <c r="AI7" s="206"/>
      <c r="AJ7" s="181">
        <f t="shared" si="8"/>
        <v>0</v>
      </c>
      <c r="AK7" s="206">
        <v>1</v>
      </c>
      <c r="AL7" s="206"/>
      <c r="AM7" s="206"/>
      <c r="AN7" s="181">
        <f t="shared" si="9"/>
        <v>0</v>
      </c>
      <c r="AO7" s="180">
        <v>1</v>
      </c>
      <c r="AP7" s="206"/>
      <c r="AQ7" s="206"/>
      <c r="AR7" s="181">
        <f t="shared" si="10"/>
        <v>0</v>
      </c>
      <c r="AS7" s="180">
        <v>1</v>
      </c>
      <c r="AT7" s="206"/>
      <c r="AU7" s="206"/>
      <c r="AV7" s="181">
        <f t="shared" si="11"/>
        <v>0</v>
      </c>
      <c r="AW7" s="180">
        <v>1</v>
      </c>
      <c r="AX7" s="206"/>
      <c r="AY7" s="206"/>
      <c r="AZ7" s="181">
        <f t="shared" si="12"/>
        <v>0</v>
      </c>
      <c r="BA7" s="153">
        <f t="shared" si="13"/>
        <v>0</v>
      </c>
      <c r="BB7" s="182">
        <v>0</v>
      </c>
      <c r="BC7" s="153">
        <f t="shared" si="14"/>
        <v>0</v>
      </c>
      <c r="BD7" s="153" t="str">
        <f t="shared" si="15"/>
        <v>geen actie</v>
      </c>
      <c r="BE7" s="183">
        <v>51</v>
      </c>
      <c r="BF7" s="183"/>
      <c r="BG7" s="183"/>
      <c r="BH7" s="183"/>
      <c r="BI7" s="183"/>
      <c r="BJ7" s="183"/>
      <c r="BK7" s="183"/>
      <c r="BL7" s="183"/>
      <c r="BM7" s="183"/>
    </row>
    <row r="8" spans="1:65" ht="20.65" customHeight="1" x14ac:dyDescent="0.25">
      <c r="A8" s="149">
        <v>3</v>
      </c>
      <c r="B8" s="149" t="str">
        <f t="shared" si="0"/>
        <v>v</v>
      </c>
      <c r="C8" s="149"/>
      <c r="D8" s="149"/>
      <c r="E8" s="174" t="s">
        <v>312</v>
      </c>
      <c r="F8" s="191"/>
      <c r="G8" s="187" t="s">
        <v>260</v>
      </c>
      <c r="H8" s="176">
        <f t="shared" si="1"/>
        <v>147</v>
      </c>
      <c r="I8" s="153">
        <v>2008</v>
      </c>
      <c r="J8" s="178">
        <f>[1]Aantallen!$B$1-I8</f>
        <v>12</v>
      </c>
      <c r="K8" s="153">
        <f t="shared" si="2"/>
        <v>35</v>
      </c>
      <c r="L8" s="164">
        <v>112</v>
      </c>
      <c r="M8" s="206">
        <v>8</v>
      </c>
      <c r="N8" s="206">
        <v>1</v>
      </c>
      <c r="O8" s="206">
        <v>18</v>
      </c>
      <c r="P8" s="181">
        <f t="shared" si="3"/>
        <v>35</v>
      </c>
      <c r="Q8" s="206">
        <v>1</v>
      </c>
      <c r="R8" s="206"/>
      <c r="S8" s="206"/>
      <c r="T8" s="181">
        <f t="shared" si="4"/>
        <v>0</v>
      </c>
      <c r="U8" s="206">
        <v>1</v>
      </c>
      <c r="V8" s="206"/>
      <c r="W8" s="206"/>
      <c r="X8" s="181">
        <f t="shared" si="5"/>
        <v>0</v>
      </c>
      <c r="Y8" s="206">
        <v>1</v>
      </c>
      <c r="Z8" s="206"/>
      <c r="AA8" s="206"/>
      <c r="AB8" s="181">
        <f t="shared" si="6"/>
        <v>0</v>
      </c>
      <c r="AC8" s="206">
        <v>1</v>
      </c>
      <c r="AD8" s="206"/>
      <c r="AE8" s="206"/>
      <c r="AF8" s="181">
        <f t="shared" si="7"/>
        <v>0</v>
      </c>
      <c r="AG8" s="206">
        <v>1</v>
      </c>
      <c r="AH8" s="206"/>
      <c r="AI8" s="206"/>
      <c r="AJ8" s="181">
        <f t="shared" si="8"/>
        <v>0</v>
      </c>
      <c r="AK8" s="206">
        <v>1</v>
      </c>
      <c r="AL8" s="206"/>
      <c r="AM8" s="206"/>
      <c r="AN8" s="181">
        <f t="shared" si="9"/>
        <v>0</v>
      </c>
      <c r="AO8" s="180">
        <v>1</v>
      </c>
      <c r="AP8" s="206"/>
      <c r="AQ8" s="206"/>
      <c r="AR8" s="181">
        <f t="shared" si="10"/>
        <v>0</v>
      </c>
      <c r="AS8" s="180">
        <v>1</v>
      </c>
      <c r="AT8" s="206"/>
      <c r="AU8" s="206"/>
      <c r="AV8" s="181">
        <f t="shared" si="11"/>
        <v>0</v>
      </c>
      <c r="AW8" s="180">
        <v>1</v>
      </c>
      <c r="AX8" s="206"/>
      <c r="AY8" s="206"/>
      <c r="AZ8" s="181">
        <f t="shared" si="12"/>
        <v>0</v>
      </c>
      <c r="BA8" s="153">
        <f t="shared" si="13"/>
        <v>0</v>
      </c>
      <c r="BB8" s="182">
        <v>0</v>
      </c>
      <c r="BC8" s="153">
        <f t="shared" si="14"/>
        <v>0</v>
      </c>
      <c r="BD8" s="153" t="str">
        <f t="shared" si="15"/>
        <v>geen actie</v>
      </c>
      <c r="BE8" s="183">
        <v>3</v>
      </c>
      <c r="BF8" s="183"/>
      <c r="BG8" s="183"/>
      <c r="BH8" s="183"/>
      <c r="BI8" s="183"/>
      <c r="BJ8" s="183"/>
      <c r="BK8" s="183"/>
      <c r="BL8" s="183"/>
      <c r="BM8" s="183"/>
    </row>
    <row r="9" spans="1:65" ht="21" customHeight="1" x14ac:dyDescent="0.25">
      <c r="A9" s="149">
        <v>4</v>
      </c>
      <c r="B9" s="149" t="str">
        <f t="shared" si="0"/>
        <v>v</v>
      </c>
      <c r="C9" s="149"/>
      <c r="D9" s="216"/>
      <c r="E9" s="174" t="s">
        <v>313</v>
      </c>
      <c r="F9" s="191">
        <v>117552</v>
      </c>
      <c r="G9" s="187" t="s">
        <v>249</v>
      </c>
      <c r="H9" s="176">
        <f t="shared" si="1"/>
        <v>72.857142857142861</v>
      </c>
      <c r="I9" s="153">
        <v>2009</v>
      </c>
      <c r="J9" s="178">
        <f>[1]Aantallen!$B$1-I9</f>
        <v>11</v>
      </c>
      <c r="K9" s="153">
        <f t="shared" si="2"/>
        <v>0</v>
      </c>
      <c r="L9" s="164">
        <v>72.857142857142861</v>
      </c>
      <c r="M9" s="206">
        <v>1</v>
      </c>
      <c r="N9" s="206"/>
      <c r="O9" s="206"/>
      <c r="P9" s="181">
        <f t="shared" si="3"/>
        <v>0</v>
      </c>
      <c r="Q9" s="206">
        <v>1</v>
      </c>
      <c r="R9" s="206"/>
      <c r="S9" s="206"/>
      <c r="T9" s="181">
        <f t="shared" si="4"/>
        <v>0</v>
      </c>
      <c r="U9" s="206">
        <v>1</v>
      </c>
      <c r="V9" s="206"/>
      <c r="W9" s="206"/>
      <c r="X9" s="181">
        <f t="shared" si="5"/>
        <v>0</v>
      </c>
      <c r="Y9" s="206">
        <v>1</v>
      </c>
      <c r="Z9" s="206"/>
      <c r="AA9" s="206"/>
      <c r="AB9" s="181">
        <f t="shared" si="6"/>
        <v>0</v>
      </c>
      <c r="AC9" s="206">
        <v>1</v>
      </c>
      <c r="AD9" s="206"/>
      <c r="AE9" s="206"/>
      <c r="AF9" s="181">
        <f t="shared" si="7"/>
        <v>0</v>
      </c>
      <c r="AG9" s="206">
        <v>1</v>
      </c>
      <c r="AH9" s="206"/>
      <c r="AI9" s="206"/>
      <c r="AJ9" s="181">
        <f t="shared" si="8"/>
        <v>0</v>
      </c>
      <c r="AK9" s="206">
        <v>1</v>
      </c>
      <c r="AL9" s="206"/>
      <c r="AM9" s="206"/>
      <c r="AN9" s="181">
        <f t="shared" si="9"/>
        <v>0</v>
      </c>
      <c r="AO9" s="180">
        <v>1</v>
      </c>
      <c r="AP9" s="206"/>
      <c r="AQ9" s="206"/>
      <c r="AR9" s="181">
        <f t="shared" si="10"/>
        <v>0</v>
      </c>
      <c r="AS9" s="180">
        <v>1</v>
      </c>
      <c r="AT9" s="206"/>
      <c r="AU9" s="206"/>
      <c r="AV9" s="181">
        <f t="shared" si="11"/>
        <v>0</v>
      </c>
      <c r="AW9" s="180">
        <v>1</v>
      </c>
      <c r="AX9" s="206"/>
      <c r="AY9" s="206"/>
      <c r="AZ9" s="181">
        <f t="shared" si="12"/>
        <v>0</v>
      </c>
      <c r="BA9" s="153">
        <f t="shared" si="13"/>
        <v>0</v>
      </c>
      <c r="BB9" s="182">
        <v>0</v>
      </c>
      <c r="BC9" s="153">
        <f t="shared" si="14"/>
        <v>0</v>
      </c>
      <c r="BD9" s="153" t="str">
        <f t="shared" si="15"/>
        <v>geen actie</v>
      </c>
      <c r="BE9" s="183">
        <v>4</v>
      </c>
      <c r="BF9" s="183"/>
      <c r="BG9" s="183"/>
      <c r="BH9" s="183"/>
      <c r="BI9" s="183"/>
      <c r="BJ9" s="183"/>
      <c r="BK9" s="183"/>
      <c r="BL9" s="183"/>
      <c r="BM9" s="183"/>
    </row>
    <row r="10" spans="1:65" x14ac:dyDescent="0.25">
      <c r="A10" s="149">
        <v>6</v>
      </c>
      <c r="B10" s="149" t="str">
        <f t="shared" si="0"/>
        <v>v</v>
      </c>
      <c r="C10" s="149"/>
      <c r="D10" s="149"/>
      <c r="E10" s="174" t="s">
        <v>314</v>
      </c>
      <c r="F10" s="191"/>
      <c r="G10" s="187" t="s">
        <v>249</v>
      </c>
      <c r="H10" s="176">
        <f t="shared" si="1"/>
        <v>240.11544011544012</v>
      </c>
      <c r="I10" s="153">
        <v>2012</v>
      </c>
      <c r="J10" s="178">
        <f>[1]Aantallen!$B$1-I10</f>
        <v>8</v>
      </c>
      <c r="K10" s="153">
        <f t="shared" si="2"/>
        <v>212.33766233766235</v>
      </c>
      <c r="L10" s="164">
        <v>27.777777777777779</v>
      </c>
      <c r="M10" s="206">
        <v>7</v>
      </c>
      <c r="N10" s="206">
        <v>2</v>
      </c>
      <c r="O10" s="206">
        <v>21</v>
      </c>
      <c r="P10" s="181">
        <f t="shared" si="3"/>
        <v>58.571428571428569</v>
      </c>
      <c r="Q10" s="206">
        <v>11</v>
      </c>
      <c r="R10" s="206">
        <v>5</v>
      </c>
      <c r="S10" s="206">
        <v>28</v>
      </c>
      <c r="T10" s="181">
        <f t="shared" si="4"/>
        <v>70.909090909090907</v>
      </c>
      <c r="U10" s="206">
        <v>1</v>
      </c>
      <c r="V10" s="206"/>
      <c r="W10" s="206"/>
      <c r="X10" s="181">
        <f t="shared" si="5"/>
        <v>0</v>
      </c>
      <c r="Y10" s="206">
        <v>1</v>
      </c>
      <c r="Z10" s="206"/>
      <c r="AA10" s="206"/>
      <c r="AB10" s="181">
        <f t="shared" si="6"/>
        <v>0</v>
      </c>
      <c r="AC10" s="206">
        <v>1</v>
      </c>
      <c r="AD10" s="206"/>
      <c r="AE10" s="206"/>
      <c r="AF10" s="181">
        <f t="shared" si="7"/>
        <v>0</v>
      </c>
      <c r="AG10" s="206">
        <v>1</v>
      </c>
      <c r="AH10" s="206"/>
      <c r="AI10" s="206"/>
      <c r="AJ10" s="181">
        <f t="shared" si="8"/>
        <v>0</v>
      </c>
      <c r="AK10" s="206">
        <v>7</v>
      </c>
      <c r="AL10" s="206">
        <v>3</v>
      </c>
      <c r="AM10" s="206">
        <v>28</v>
      </c>
      <c r="AN10" s="181">
        <f t="shared" si="9"/>
        <v>82.857142857142861</v>
      </c>
      <c r="AO10" s="180">
        <v>1</v>
      </c>
      <c r="AP10" s="206"/>
      <c r="AQ10" s="206"/>
      <c r="AR10" s="181">
        <f t="shared" si="10"/>
        <v>0</v>
      </c>
      <c r="AS10" s="180">
        <v>1</v>
      </c>
      <c r="AT10" s="206"/>
      <c r="AU10" s="206"/>
      <c r="AV10" s="181">
        <f t="shared" si="11"/>
        <v>0</v>
      </c>
      <c r="AW10" s="180">
        <v>1</v>
      </c>
      <c r="AX10" s="206"/>
      <c r="AY10" s="206"/>
      <c r="AZ10" s="181">
        <f t="shared" si="12"/>
        <v>0</v>
      </c>
      <c r="BA10" s="153">
        <f t="shared" si="13"/>
        <v>0</v>
      </c>
      <c r="BB10" s="182">
        <v>0</v>
      </c>
      <c r="BC10" s="153">
        <f t="shared" si="14"/>
        <v>0</v>
      </c>
      <c r="BD10" s="153" t="str">
        <f t="shared" si="15"/>
        <v>geen actie</v>
      </c>
      <c r="BE10" s="183">
        <v>6</v>
      </c>
      <c r="BF10" s="183"/>
      <c r="BG10" s="183"/>
      <c r="BH10" s="183"/>
      <c r="BI10" s="183"/>
      <c r="BJ10" s="183"/>
      <c r="BK10" s="183"/>
      <c r="BL10" s="183"/>
      <c r="BM10" s="183"/>
    </row>
    <row r="11" spans="1:65" x14ac:dyDescent="0.25">
      <c r="A11" s="149">
        <v>9</v>
      </c>
      <c r="B11" s="149" t="str">
        <f t="shared" si="0"/>
        <v>v</v>
      </c>
      <c r="C11" s="149" t="s">
        <v>239</v>
      </c>
      <c r="D11" s="153"/>
      <c r="E11" s="174" t="s">
        <v>315</v>
      </c>
      <c r="F11" s="191">
        <v>118283</v>
      </c>
      <c r="G11" s="187" t="s">
        <v>249</v>
      </c>
      <c r="H11" s="176">
        <f t="shared" si="1"/>
        <v>551.66666666666663</v>
      </c>
      <c r="I11" s="153">
        <v>2009</v>
      </c>
      <c r="J11" s="178">
        <f>[1]Aantallen!$B$1-I11</f>
        <v>11</v>
      </c>
      <c r="K11" s="153">
        <f t="shared" si="2"/>
        <v>142.14285714285711</v>
      </c>
      <c r="L11" s="164">
        <v>409.52380952380952</v>
      </c>
      <c r="M11" s="206">
        <v>1</v>
      </c>
      <c r="N11" s="206"/>
      <c r="O11" s="206"/>
      <c r="P11" s="181">
        <f t="shared" si="3"/>
        <v>0</v>
      </c>
      <c r="Q11" s="206">
        <v>6</v>
      </c>
      <c r="R11" s="206">
        <v>3</v>
      </c>
      <c r="S11" s="206">
        <v>21</v>
      </c>
      <c r="T11" s="181">
        <f t="shared" si="4"/>
        <v>85</v>
      </c>
      <c r="U11" s="206">
        <v>1</v>
      </c>
      <c r="V11" s="206"/>
      <c r="W11" s="206"/>
      <c r="X11" s="181">
        <f t="shared" si="5"/>
        <v>0</v>
      </c>
      <c r="Y11" s="206">
        <v>1</v>
      </c>
      <c r="Z11" s="206"/>
      <c r="AA11" s="206"/>
      <c r="AB11" s="181">
        <f t="shared" si="6"/>
        <v>0</v>
      </c>
      <c r="AC11" s="206">
        <v>1</v>
      </c>
      <c r="AD11" s="206"/>
      <c r="AE11" s="206"/>
      <c r="AF11" s="181">
        <f t="shared" si="7"/>
        <v>0</v>
      </c>
      <c r="AG11" s="206">
        <v>1</v>
      </c>
      <c r="AH11" s="206"/>
      <c r="AI11" s="206"/>
      <c r="AJ11" s="181">
        <f t="shared" si="8"/>
        <v>0</v>
      </c>
      <c r="AK11" s="206">
        <v>7</v>
      </c>
      <c r="AL11" s="206">
        <v>2</v>
      </c>
      <c r="AM11" s="206">
        <v>20</v>
      </c>
      <c r="AN11" s="181">
        <f t="shared" si="9"/>
        <v>57.142857142857146</v>
      </c>
      <c r="AO11" s="180">
        <v>1</v>
      </c>
      <c r="AP11" s="206"/>
      <c r="AQ11" s="206"/>
      <c r="AR11" s="181">
        <f t="shared" si="10"/>
        <v>0</v>
      </c>
      <c r="AS11" s="180">
        <v>1</v>
      </c>
      <c r="AT11" s="206"/>
      <c r="AU11" s="206"/>
      <c r="AV11" s="181">
        <f t="shared" si="11"/>
        <v>0</v>
      </c>
      <c r="AW11" s="180">
        <v>1</v>
      </c>
      <c r="AX11" s="206"/>
      <c r="AY11" s="206"/>
      <c r="AZ11" s="181">
        <f t="shared" si="12"/>
        <v>0</v>
      </c>
      <c r="BA11" s="153" t="str">
        <f t="shared" si="13"/>
        <v>500</v>
      </c>
      <c r="BB11" s="182">
        <v>250</v>
      </c>
      <c r="BC11" s="153">
        <f t="shared" si="14"/>
        <v>250</v>
      </c>
      <c r="BD11" s="153" t="str">
        <f t="shared" si="15"/>
        <v>diploma uitschrijven: 500 punten</v>
      </c>
      <c r="BE11" s="183">
        <v>9</v>
      </c>
      <c r="BF11" s="183"/>
      <c r="BG11" s="183"/>
      <c r="BH11" s="183"/>
      <c r="BI11" s="183"/>
      <c r="BJ11" s="183"/>
      <c r="BK11" s="183"/>
      <c r="BL11" s="183"/>
      <c r="BM11" s="183"/>
    </row>
    <row r="12" spans="1:65" x14ac:dyDescent="0.25">
      <c r="A12" s="149">
        <v>7</v>
      </c>
      <c r="B12" s="149" t="str">
        <f t="shared" si="0"/>
        <v>v</v>
      </c>
      <c r="C12" s="149"/>
      <c r="D12" s="188"/>
      <c r="E12" s="155" t="s">
        <v>316</v>
      </c>
      <c r="F12" s="155"/>
      <c r="G12" s="177" t="s">
        <v>247</v>
      </c>
      <c r="H12" s="176">
        <f t="shared" si="1"/>
        <v>0</v>
      </c>
      <c r="I12" s="153">
        <v>2008</v>
      </c>
      <c r="J12" s="178">
        <f>[1]Aantallen!$B$1-I12</f>
        <v>12</v>
      </c>
      <c r="K12" s="153">
        <f t="shared" si="2"/>
        <v>0</v>
      </c>
      <c r="L12" s="164"/>
      <c r="M12" s="206">
        <v>1</v>
      </c>
      <c r="N12" s="206"/>
      <c r="O12" s="206"/>
      <c r="P12" s="181">
        <f t="shared" si="3"/>
        <v>0</v>
      </c>
      <c r="Q12" s="206">
        <v>1</v>
      </c>
      <c r="R12" s="206"/>
      <c r="S12" s="206"/>
      <c r="T12" s="181">
        <f t="shared" si="4"/>
        <v>0</v>
      </c>
      <c r="U12" s="206">
        <v>1</v>
      </c>
      <c r="V12" s="206"/>
      <c r="W12" s="206"/>
      <c r="X12" s="181">
        <f t="shared" si="5"/>
        <v>0</v>
      </c>
      <c r="Y12" s="206">
        <v>1</v>
      </c>
      <c r="Z12" s="206"/>
      <c r="AA12" s="206"/>
      <c r="AB12" s="181">
        <f t="shared" si="6"/>
        <v>0</v>
      </c>
      <c r="AC12" s="206">
        <v>1</v>
      </c>
      <c r="AD12" s="206"/>
      <c r="AE12" s="206"/>
      <c r="AF12" s="181">
        <f t="shared" si="7"/>
        <v>0</v>
      </c>
      <c r="AG12" s="206">
        <v>1</v>
      </c>
      <c r="AH12" s="206"/>
      <c r="AI12" s="206"/>
      <c r="AJ12" s="181">
        <f t="shared" si="8"/>
        <v>0</v>
      </c>
      <c r="AK12" s="206">
        <v>1</v>
      </c>
      <c r="AL12" s="206"/>
      <c r="AM12" s="206"/>
      <c r="AN12" s="181">
        <f t="shared" si="9"/>
        <v>0</v>
      </c>
      <c r="AO12" s="180">
        <v>1</v>
      </c>
      <c r="AP12" s="206"/>
      <c r="AQ12" s="206"/>
      <c r="AR12" s="181">
        <f t="shared" si="10"/>
        <v>0</v>
      </c>
      <c r="AS12" s="180">
        <v>1</v>
      </c>
      <c r="AT12" s="206"/>
      <c r="AU12" s="206"/>
      <c r="AV12" s="181">
        <f t="shared" si="11"/>
        <v>0</v>
      </c>
      <c r="AW12" s="180">
        <v>1</v>
      </c>
      <c r="AX12" s="206"/>
      <c r="AY12" s="206"/>
      <c r="AZ12" s="181">
        <f t="shared" si="12"/>
        <v>0</v>
      </c>
      <c r="BA12" s="153">
        <f t="shared" si="13"/>
        <v>0</v>
      </c>
      <c r="BB12" s="182">
        <v>0</v>
      </c>
      <c r="BC12" s="153">
        <f t="shared" si="14"/>
        <v>0</v>
      </c>
      <c r="BD12" s="153" t="str">
        <f t="shared" si="15"/>
        <v>geen actie</v>
      </c>
      <c r="BE12" s="183">
        <v>7</v>
      </c>
      <c r="BF12" s="183"/>
      <c r="BG12" s="183"/>
      <c r="BH12" s="183"/>
      <c r="BI12" s="183"/>
      <c r="BJ12" s="183"/>
      <c r="BK12" s="183"/>
      <c r="BL12" s="183"/>
      <c r="BM12" s="183"/>
    </row>
    <row r="13" spans="1:65" x14ac:dyDescent="0.25">
      <c r="A13" s="149">
        <v>10</v>
      </c>
      <c r="B13" s="149" t="str">
        <f t="shared" si="0"/>
        <v>v</v>
      </c>
      <c r="C13" s="149" t="s">
        <v>239</v>
      </c>
      <c r="D13" s="149"/>
      <c r="E13" s="174" t="s">
        <v>317</v>
      </c>
      <c r="F13" s="191"/>
      <c r="G13" s="187"/>
      <c r="H13" s="176">
        <f t="shared" si="1"/>
        <v>291.19047619047615</v>
      </c>
      <c r="I13" s="153">
        <v>2009</v>
      </c>
      <c r="J13" s="178">
        <f>[1]Aantallen!$B$1-I13</f>
        <v>11</v>
      </c>
      <c r="K13" s="153">
        <f t="shared" si="2"/>
        <v>147.14285714285711</v>
      </c>
      <c r="L13" s="164">
        <v>144.04761904761904</v>
      </c>
      <c r="M13" s="206">
        <v>1</v>
      </c>
      <c r="N13" s="206"/>
      <c r="O13" s="206"/>
      <c r="P13" s="181">
        <f t="shared" si="3"/>
        <v>0</v>
      </c>
      <c r="Q13" s="206">
        <v>7</v>
      </c>
      <c r="R13" s="206">
        <v>7</v>
      </c>
      <c r="S13" s="206">
        <v>33</v>
      </c>
      <c r="T13" s="181">
        <f t="shared" si="4"/>
        <v>147.14285714285714</v>
      </c>
      <c r="U13" s="206">
        <v>1</v>
      </c>
      <c r="V13" s="206"/>
      <c r="W13" s="206"/>
      <c r="X13" s="181">
        <f t="shared" si="5"/>
        <v>0</v>
      </c>
      <c r="Y13" s="206">
        <v>1</v>
      </c>
      <c r="Z13" s="206"/>
      <c r="AA13" s="206"/>
      <c r="AB13" s="181">
        <f t="shared" si="6"/>
        <v>0</v>
      </c>
      <c r="AC13" s="206">
        <v>1</v>
      </c>
      <c r="AD13" s="206"/>
      <c r="AE13" s="206"/>
      <c r="AF13" s="181">
        <f t="shared" si="7"/>
        <v>0</v>
      </c>
      <c r="AG13" s="206">
        <v>1</v>
      </c>
      <c r="AH13" s="206"/>
      <c r="AI13" s="206"/>
      <c r="AJ13" s="181">
        <f t="shared" si="8"/>
        <v>0</v>
      </c>
      <c r="AK13" s="206">
        <v>1</v>
      </c>
      <c r="AL13" s="206"/>
      <c r="AM13" s="206"/>
      <c r="AN13" s="181">
        <f t="shared" si="9"/>
        <v>0</v>
      </c>
      <c r="AO13" s="180">
        <v>1</v>
      </c>
      <c r="AP13" s="206"/>
      <c r="AQ13" s="206"/>
      <c r="AR13" s="181">
        <f t="shared" si="10"/>
        <v>0</v>
      </c>
      <c r="AS13" s="180">
        <v>1</v>
      </c>
      <c r="AT13" s="206"/>
      <c r="AU13" s="206"/>
      <c r="AV13" s="181">
        <f t="shared" si="11"/>
        <v>0</v>
      </c>
      <c r="AW13" s="180">
        <v>1</v>
      </c>
      <c r="AX13" s="206"/>
      <c r="AY13" s="206"/>
      <c r="AZ13" s="181">
        <f t="shared" si="12"/>
        <v>0</v>
      </c>
      <c r="BA13" s="153">
        <f t="shared" si="13"/>
        <v>250</v>
      </c>
      <c r="BB13" s="182">
        <v>0</v>
      </c>
      <c r="BC13" s="153">
        <f t="shared" si="14"/>
        <v>250</v>
      </c>
      <c r="BD13" s="153" t="str">
        <f t="shared" si="15"/>
        <v>diploma uitschrijven: 250 punten</v>
      </c>
      <c r="BE13" s="183">
        <v>10</v>
      </c>
      <c r="BF13" s="183"/>
      <c r="BG13" s="183"/>
      <c r="BH13" s="183"/>
      <c r="BI13" s="183"/>
      <c r="BJ13" s="183"/>
      <c r="BK13" s="183"/>
      <c r="BL13" s="183"/>
      <c r="BM13" s="183"/>
    </row>
    <row r="14" spans="1:65" ht="20.65" customHeight="1" x14ac:dyDescent="0.25">
      <c r="A14" s="149">
        <v>11</v>
      </c>
      <c r="B14" s="149" t="str">
        <f t="shared" si="0"/>
        <v>v</v>
      </c>
      <c r="C14" s="149" t="s">
        <v>239</v>
      </c>
      <c r="D14" s="153"/>
      <c r="E14" s="174" t="s">
        <v>318</v>
      </c>
      <c r="F14" s="149">
        <v>117853</v>
      </c>
      <c r="G14" s="177" t="s">
        <v>319</v>
      </c>
      <c r="H14" s="176">
        <f t="shared" si="1"/>
        <v>919.97619047619048</v>
      </c>
      <c r="I14" s="153">
        <v>2009</v>
      </c>
      <c r="J14" s="178">
        <f>[1]Aantallen!$B$1-I14</f>
        <v>11</v>
      </c>
      <c r="K14" s="153">
        <f t="shared" si="2"/>
        <v>248.33333333333337</v>
      </c>
      <c r="L14" s="164">
        <v>671.64285714285711</v>
      </c>
      <c r="M14" s="206">
        <v>6</v>
      </c>
      <c r="N14" s="206">
        <v>6</v>
      </c>
      <c r="O14" s="206">
        <v>27</v>
      </c>
      <c r="P14" s="181">
        <f t="shared" si="3"/>
        <v>145</v>
      </c>
      <c r="Q14" s="206">
        <v>6</v>
      </c>
      <c r="R14" s="206">
        <v>4</v>
      </c>
      <c r="S14" s="206">
        <v>22</v>
      </c>
      <c r="T14" s="181">
        <f t="shared" si="4"/>
        <v>103.33333333333334</v>
      </c>
      <c r="U14" s="206">
        <v>1</v>
      </c>
      <c r="V14" s="206"/>
      <c r="W14" s="206"/>
      <c r="X14" s="181">
        <f t="shared" si="5"/>
        <v>0</v>
      </c>
      <c r="Y14" s="206">
        <v>1</v>
      </c>
      <c r="Z14" s="206"/>
      <c r="AA14" s="206"/>
      <c r="AB14" s="181">
        <f t="shared" si="6"/>
        <v>0</v>
      </c>
      <c r="AC14" s="206">
        <v>1</v>
      </c>
      <c r="AD14" s="206"/>
      <c r="AE14" s="206"/>
      <c r="AF14" s="181">
        <f t="shared" si="7"/>
        <v>0</v>
      </c>
      <c r="AG14" s="206">
        <v>1</v>
      </c>
      <c r="AH14" s="206"/>
      <c r="AI14" s="206"/>
      <c r="AJ14" s="181">
        <f t="shared" si="8"/>
        <v>0</v>
      </c>
      <c r="AK14" s="206">
        <v>1</v>
      </c>
      <c r="AL14" s="206"/>
      <c r="AM14" s="206"/>
      <c r="AN14" s="181">
        <f t="shared" si="9"/>
        <v>0</v>
      </c>
      <c r="AO14" s="180">
        <v>1</v>
      </c>
      <c r="AP14" s="206"/>
      <c r="AQ14" s="206"/>
      <c r="AR14" s="181">
        <f t="shared" si="10"/>
        <v>0</v>
      </c>
      <c r="AS14" s="180">
        <v>1</v>
      </c>
      <c r="AT14" s="206"/>
      <c r="AU14" s="206"/>
      <c r="AV14" s="181">
        <f t="shared" si="11"/>
        <v>0</v>
      </c>
      <c r="AW14" s="180">
        <v>1</v>
      </c>
      <c r="AX14" s="206"/>
      <c r="AY14" s="206"/>
      <c r="AZ14" s="181">
        <f t="shared" si="12"/>
        <v>0</v>
      </c>
      <c r="BA14" s="153">
        <f t="shared" si="13"/>
        <v>750</v>
      </c>
      <c r="BB14" s="182">
        <v>750</v>
      </c>
      <c r="BC14" s="153">
        <f t="shared" si="14"/>
        <v>0</v>
      </c>
      <c r="BD14" s="153" t="str">
        <f t="shared" si="15"/>
        <v>geen actie</v>
      </c>
      <c r="BE14" s="183">
        <v>11</v>
      </c>
      <c r="BF14" s="183"/>
      <c r="BG14" s="183"/>
      <c r="BH14" s="183"/>
      <c r="BI14" s="183"/>
      <c r="BJ14" s="183"/>
      <c r="BK14" s="183"/>
      <c r="BL14" s="183"/>
      <c r="BM14" s="183"/>
    </row>
    <row r="15" spans="1:65" x14ac:dyDescent="0.25">
      <c r="A15" s="149">
        <v>12</v>
      </c>
      <c r="B15" s="149" t="str">
        <f t="shared" si="0"/>
        <v>v</v>
      </c>
      <c r="C15" s="149" t="s">
        <v>239</v>
      </c>
      <c r="D15" s="193"/>
      <c r="E15" s="174" t="s">
        <v>320</v>
      </c>
      <c r="F15" s="191"/>
      <c r="G15" s="187" t="s">
        <v>243</v>
      </c>
      <c r="H15" s="176">
        <f t="shared" si="1"/>
        <v>68.333333333333329</v>
      </c>
      <c r="I15" s="153">
        <v>2008</v>
      </c>
      <c r="J15" s="178">
        <f>[1]Aantallen!$B$1-I15</f>
        <v>12</v>
      </c>
      <c r="K15" s="153">
        <f t="shared" si="2"/>
        <v>15.714285714285708</v>
      </c>
      <c r="L15" s="164">
        <v>52.61904761904762</v>
      </c>
      <c r="M15" s="206">
        <v>7</v>
      </c>
      <c r="N15" s="206">
        <v>0</v>
      </c>
      <c r="O15" s="206">
        <v>11</v>
      </c>
      <c r="P15" s="181">
        <f t="shared" si="3"/>
        <v>15.714285714285714</v>
      </c>
      <c r="Q15" s="206">
        <v>1</v>
      </c>
      <c r="R15" s="206"/>
      <c r="S15" s="206"/>
      <c r="T15" s="181">
        <f t="shared" si="4"/>
        <v>0</v>
      </c>
      <c r="U15" s="206">
        <v>1</v>
      </c>
      <c r="V15" s="206"/>
      <c r="W15" s="206"/>
      <c r="X15" s="181">
        <f t="shared" si="5"/>
        <v>0</v>
      </c>
      <c r="Y15" s="206">
        <v>1</v>
      </c>
      <c r="Z15" s="206"/>
      <c r="AA15" s="206"/>
      <c r="AB15" s="181">
        <f t="shared" si="6"/>
        <v>0</v>
      </c>
      <c r="AC15" s="206">
        <v>1</v>
      </c>
      <c r="AD15" s="206"/>
      <c r="AE15" s="206"/>
      <c r="AF15" s="181">
        <f t="shared" si="7"/>
        <v>0</v>
      </c>
      <c r="AG15" s="206">
        <v>1</v>
      </c>
      <c r="AH15" s="206"/>
      <c r="AI15" s="206"/>
      <c r="AJ15" s="181">
        <f t="shared" si="8"/>
        <v>0</v>
      </c>
      <c r="AK15" s="206">
        <v>1</v>
      </c>
      <c r="AL15" s="206"/>
      <c r="AM15" s="206"/>
      <c r="AN15" s="181">
        <f t="shared" si="9"/>
        <v>0</v>
      </c>
      <c r="AO15" s="180">
        <v>1</v>
      </c>
      <c r="AP15" s="206"/>
      <c r="AQ15" s="206"/>
      <c r="AR15" s="181">
        <f t="shared" si="10"/>
        <v>0</v>
      </c>
      <c r="AS15" s="180">
        <v>1</v>
      </c>
      <c r="AT15" s="206"/>
      <c r="AU15" s="206"/>
      <c r="AV15" s="181">
        <f t="shared" si="11"/>
        <v>0</v>
      </c>
      <c r="AW15" s="180">
        <v>1</v>
      </c>
      <c r="AX15" s="206"/>
      <c r="AY15" s="206"/>
      <c r="AZ15" s="181">
        <f t="shared" si="12"/>
        <v>0</v>
      </c>
      <c r="BA15" s="153">
        <f t="shared" si="13"/>
        <v>0</v>
      </c>
      <c r="BB15" s="182">
        <v>0</v>
      </c>
      <c r="BC15" s="153">
        <f t="shared" si="14"/>
        <v>0</v>
      </c>
      <c r="BD15" s="153" t="str">
        <f t="shared" si="15"/>
        <v>geen actie</v>
      </c>
      <c r="BE15" s="183">
        <v>12</v>
      </c>
      <c r="BF15" s="183"/>
      <c r="BG15" s="183"/>
      <c r="BH15" s="183"/>
      <c r="BI15" s="183"/>
      <c r="BJ15" s="183"/>
      <c r="BK15" s="183"/>
      <c r="BL15" s="183"/>
      <c r="BM15" s="183"/>
    </row>
    <row r="16" spans="1:65" x14ac:dyDescent="0.25">
      <c r="A16" s="149">
        <v>13</v>
      </c>
      <c r="B16" s="149" t="str">
        <f t="shared" si="0"/>
        <v>v</v>
      </c>
      <c r="C16" s="149"/>
      <c r="D16" s="190"/>
      <c r="E16" s="155" t="s">
        <v>321</v>
      </c>
      <c r="F16" s="155"/>
      <c r="G16" s="177" t="s">
        <v>322</v>
      </c>
      <c r="H16" s="176">
        <f t="shared" si="1"/>
        <v>176.11111111111111</v>
      </c>
      <c r="I16" s="153">
        <v>2008</v>
      </c>
      <c r="J16" s="178">
        <f>[1]Aantallen!$B$1-I16</f>
        <v>12</v>
      </c>
      <c r="K16" s="153">
        <f t="shared" si="2"/>
        <v>0</v>
      </c>
      <c r="L16" s="164">
        <v>176.11111111111111</v>
      </c>
      <c r="M16" s="206">
        <v>1</v>
      </c>
      <c r="N16" s="206"/>
      <c r="O16" s="206"/>
      <c r="P16" s="181">
        <f t="shared" si="3"/>
        <v>0</v>
      </c>
      <c r="Q16" s="206">
        <v>1</v>
      </c>
      <c r="R16" s="206"/>
      <c r="S16" s="206"/>
      <c r="T16" s="181">
        <f t="shared" si="4"/>
        <v>0</v>
      </c>
      <c r="U16" s="206">
        <v>1</v>
      </c>
      <c r="V16" s="206"/>
      <c r="W16" s="206"/>
      <c r="X16" s="181">
        <f t="shared" si="5"/>
        <v>0</v>
      </c>
      <c r="Y16" s="206">
        <v>1</v>
      </c>
      <c r="Z16" s="206"/>
      <c r="AA16" s="206"/>
      <c r="AB16" s="181">
        <f t="shared" si="6"/>
        <v>0</v>
      </c>
      <c r="AC16" s="206">
        <v>1</v>
      </c>
      <c r="AD16" s="206"/>
      <c r="AE16" s="206"/>
      <c r="AF16" s="181">
        <f t="shared" si="7"/>
        <v>0</v>
      </c>
      <c r="AG16" s="206">
        <v>1</v>
      </c>
      <c r="AH16" s="206"/>
      <c r="AI16" s="206"/>
      <c r="AJ16" s="181">
        <f t="shared" si="8"/>
        <v>0</v>
      </c>
      <c r="AK16" s="206">
        <v>1</v>
      </c>
      <c r="AL16" s="206"/>
      <c r="AM16" s="206"/>
      <c r="AN16" s="181">
        <f t="shared" si="9"/>
        <v>0</v>
      </c>
      <c r="AO16" s="180">
        <v>1</v>
      </c>
      <c r="AP16" s="206"/>
      <c r="AQ16" s="206"/>
      <c r="AR16" s="181">
        <f t="shared" si="10"/>
        <v>0</v>
      </c>
      <c r="AS16" s="180">
        <v>1</v>
      </c>
      <c r="AT16" s="206"/>
      <c r="AU16" s="206"/>
      <c r="AV16" s="181">
        <f t="shared" si="11"/>
        <v>0</v>
      </c>
      <c r="AW16" s="180">
        <v>1</v>
      </c>
      <c r="AX16" s="206"/>
      <c r="AY16" s="206"/>
      <c r="AZ16" s="181">
        <f t="shared" si="12"/>
        <v>0</v>
      </c>
      <c r="BA16" s="153">
        <f t="shared" si="13"/>
        <v>0</v>
      </c>
      <c r="BB16" s="182">
        <v>0</v>
      </c>
      <c r="BC16" s="153">
        <f t="shared" si="14"/>
        <v>0</v>
      </c>
      <c r="BD16" s="153" t="str">
        <f t="shared" si="15"/>
        <v>geen actie</v>
      </c>
      <c r="BE16" s="183">
        <v>13</v>
      </c>
      <c r="BF16" s="183"/>
      <c r="BG16" s="183"/>
      <c r="BH16" s="183"/>
      <c r="BI16" s="183"/>
      <c r="BJ16" s="183"/>
      <c r="BK16" s="183"/>
      <c r="BL16" s="183"/>
      <c r="BM16" s="183"/>
    </row>
    <row r="17" spans="1:65" ht="21" customHeight="1" x14ac:dyDescent="0.25">
      <c r="A17" s="149">
        <v>14</v>
      </c>
      <c r="B17" s="149" t="str">
        <f t="shared" si="0"/>
        <v>v</v>
      </c>
      <c r="C17" s="149"/>
      <c r="D17" s="217"/>
      <c r="E17" s="155" t="s">
        <v>323</v>
      </c>
      <c r="F17" s="155"/>
      <c r="G17" s="177" t="s">
        <v>247</v>
      </c>
      <c r="H17" s="176">
        <f t="shared" si="1"/>
        <v>427.28571428571428</v>
      </c>
      <c r="I17" s="153">
        <v>2008</v>
      </c>
      <c r="J17" s="178">
        <f>[1]Aantallen!$B$1-I17</f>
        <v>12</v>
      </c>
      <c r="K17" s="153">
        <f t="shared" si="2"/>
        <v>197.85714285714286</v>
      </c>
      <c r="L17" s="164">
        <v>229.42857142857142</v>
      </c>
      <c r="M17" s="206">
        <v>7</v>
      </c>
      <c r="N17" s="206">
        <v>6</v>
      </c>
      <c r="O17" s="206">
        <v>33</v>
      </c>
      <c r="P17" s="181">
        <f t="shared" si="3"/>
        <v>132.85714285714286</v>
      </c>
      <c r="Q17" s="206">
        <v>8</v>
      </c>
      <c r="R17" s="206">
        <v>3</v>
      </c>
      <c r="S17" s="206">
        <v>22</v>
      </c>
      <c r="T17" s="181">
        <f t="shared" si="4"/>
        <v>65</v>
      </c>
      <c r="U17" s="206">
        <v>1</v>
      </c>
      <c r="V17" s="206"/>
      <c r="W17" s="206"/>
      <c r="X17" s="181">
        <f t="shared" si="5"/>
        <v>0</v>
      </c>
      <c r="Y17" s="206">
        <v>1</v>
      </c>
      <c r="Z17" s="206"/>
      <c r="AA17" s="206"/>
      <c r="AB17" s="181">
        <f t="shared" si="6"/>
        <v>0</v>
      </c>
      <c r="AC17" s="206">
        <v>1</v>
      </c>
      <c r="AD17" s="206"/>
      <c r="AE17" s="206"/>
      <c r="AF17" s="181">
        <f t="shared" si="7"/>
        <v>0</v>
      </c>
      <c r="AG17" s="206">
        <v>1</v>
      </c>
      <c r="AH17" s="206"/>
      <c r="AI17" s="206"/>
      <c r="AJ17" s="181">
        <f t="shared" si="8"/>
        <v>0</v>
      </c>
      <c r="AK17" s="206">
        <v>1</v>
      </c>
      <c r="AL17" s="206"/>
      <c r="AM17" s="206"/>
      <c r="AN17" s="181">
        <f t="shared" si="9"/>
        <v>0</v>
      </c>
      <c r="AO17" s="180">
        <v>1</v>
      </c>
      <c r="AP17" s="206"/>
      <c r="AQ17" s="206"/>
      <c r="AR17" s="181">
        <f t="shared" si="10"/>
        <v>0</v>
      </c>
      <c r="AS17" s="180">
        <v>1</v>
      </c>
      <c r="AT17" s="206"/>
      <c r="AU17" s="206"/>
      <c r="AV17" s="181">
        <f t="shared" si="11"/>
        <v>0</v>
      </c>
      <c r="AW17" s="180">
        <v>1</v>
      </c>
      <c r="AX17" s="206"/>
      <c r="AY17" s="206"/>
      <c r="AZ17" s="181">
        <f t="shared" si="12"/>
        <v>0</v>
      </c>
      <c r="BA17" s="153">
        <f t="shared" si="13"/>
        <v>250</v>
      </c>
      <c r="BB17" s="182">
        <v>250</v>
      </c>
      <c r="BC17" s="153">
        <f t="shared" si="14"/>
        <v>0</v>
      </c>
      <c r="BD17" s="153" t="str">
        <f t="shared" si="15"/>
        <v>geen actie</v>
      </c>
      <c r="BE17" s="183">
        <v>14</v>
      </c>
      <c r="BF17" s="183"/>
      <c r="BG17" s="183"/>
      <c r="BH17" s="183"/>
      <c r="BI17" s="183"/>
      <c r="BJ17" s="183"/>
      <c r="BK17" s="183"/>
      <c r="BL17" s="183"/>
      <c r="BM17" s="183"/>
    </row>
    <row r="18" spans="1:65" ht="20.65" customHeight="1" x14ac:dyDescent="0.25">
      <c r="A18" s="149">
        <v>15</v>
      </c>
      <c r="B18" s="149" t="str">
        <f t="shared" si="0"/>
        <v>v</v>
      </c>
      <c r="C18" s="149"/>
      <c r="D18" s="153"/>
      <c r="E18" s="155" t="s">
        <v>324</v>
      </c>
      <c r="F18" s="155">
        <v>118238</v>
      </c>
      <c r="G18" s="177" t="s">
        <v>257</v>
      </c>
      <c r="H18" s="176">
        <f t="shared" si="1"/>
        <v>322.48412698412699</v>
      </c>
      <c r="I18" s="153">
        <v>2009</v>
      </c>
      <c r="J18" s="178">
        <f>[1]Aantallen!$B$1-I18</f>
        <v>11</v>
      </c>
      <c r="K18" s="153">
        <f t="shared" si="2"/>
        <v>52.5</v>
      </c>
      <c r="L18" s="164">
        <v>269.98412698412699</v>
      </c>
      <c r="M18" s="206">
        <v>1</v>
      </c>
      <c r="N18" s="206"/>
      <c r="O18" s="206"/>
      <c r="P18" s="181">
        <f t="shared" si="3"/>
        <v>0</v>
      </c>
      <c r="Q18" s="206">
        <v>8</v>
      </c>
      <c r="R18" s="206">
        <v>2</v>
      </c>
      <c r="S18" s="206">
        <v>22</v>
      </c>
      <c r="T18" s="181">
        <f t="shared" si="4"/>
        <v>52.5</v>
      </c>
      <c r="U18" s="206">
        <v>1</v>
      </c>
      <c r="V18" s="206"/>
      <c r="W18" s="206"/>
      <c r="X18" s="181">
        <f t="shared" si="5"/>
        <v>0</v>
      </c>
      <c r="Y18" s="206">
        <v>1</v>
      </c>
      <c r="Z18" s="206"/>
      <c r="AA18" s="206"/>
      <c r="AB18" s="181">
        <f t="shared" si="6"/>
        <v>0</v>
      </c>
      <c r="AC18" s="206">
        <v>1</v>
      </c>
      <c r="AD18" s="206"/>
      <c r="AE18" s="206"/>
      <c r="AF18" s="181">
        <f t="shared" si="7"/>
        <v>0</v>
      </c>
      <c r="AG18" s="206">
        <v>1</v>
      </c>
      <c r="AH18" s="206"/>
      <c r="AI18" s="206"/>
      <c r="AJ18" s="181">
        <f t="shared" si="8"/>
        <v>0</v>
      </c>
      <c r="AK18" s="206">
        <v>1</v>
      </c>
      <c r="AL18" s="206"/>
      <c r="AM18" s="206"/>
      <c r="AN18" s="181">
        <f t="shared" si="9"/>
        <v>0</v>
      </c>
      <c r="AO18" s="180">
        <v>1</v>
      </c>
      <c r="AP18" s="206"/>
      <c r="AQ18" s="206"/>
      <c r="AR18" s="181">
        <f t="shared" si="10"/>
        <v>0</v>
      </c>
      <c r="AS18" s="180">
        <v>1</v>
      </c>
      <c r="AT18" s="206"/>
      <c r="AU18" s="206"/>
      <c r="AV18" s="181">
        <f t="shared" si="11"/>
        <v>0</v>
      </c>
      <c r="AW18" s="180">
        <v>1</v>
      </c>
      <c r="AX18" s="206"/>
      <c r="AY18" s="206"/>
      <c r="AZ18" s="181">
        <f t="shared" si="12"/>
        <v>0</v>
      </c>
      <c r="BA18" s="153">
        <f t="shared" si="13"/>
        <v>250</v>
      </c>
      <c r="BB18" s="182">
        <v>250</v>
      </c>
      <c r="BC18" s="153">
        <f t="shared" si="14"/>
        <v>0</v>
      </c>
      <c r="BD18" s="153" t="str">
        <f t="shared" si="15"/>
        <v>geen actie</v>
      </c>
      <c r="BE18" s="183">
        <v>15</v>
      </c>
      <c r="BF18" s="183"/>
      <c r="BG18" s="183"/>
      <c r="BH18" s="183"/>
      <c r="BI18" s="183"/>
      <c r="BJ18" s="183"/>
      <c r="BK18" s="183"/>
      <c r="BL18" s="183"/>
      <c r="BM18" s="183"/>
    </row>
    <row r="19" spans="1:65" ht="20.65" customHeight="1" x14ac:dyDescent="0.25">
      <c r="A19" s="149">
        <v>16</v>
      </c>
      <c r="B19" s="149" t="str">
        <f t="shared" si="0"/>
        <v>v</v>
      </c>
      <c r="C19" s="149" t="s">
        <v>239</v>
      </c>
      <c r="D19" s="184"/>
      <c r="E19" s="174" t="s">
        <v>325</v>
      </c>
      <c r="F19" s="194"/>
      <c r="G19" s="177" t="s">
        <v>275</v>
      </c>
      <c r="H19" s="176">
        <f t="shared" si="1"/>
        <v>1311.7142857142856</v>
      </c>
      <c r="I19" s="153">
        <v>2010</v>
      </c>
      <c r="J19" s="178">
        <f>[1]Aantallen!$B$1-I19</f>
        <v>10</v>
      </c>
      <c r="K19" s="153">
        <f t="shared" si="2"/>
        <v>0</v>
      </c>
      <c r="L19" s="164">
        <v>1311.7142857142856</v>
      </c>
      <c r="M19" s="206">
        <v>1</v>
      </c>
      <c r="N19" s="206"/>
      <c r="O19" s="206"/>
      <c r="P19" s="181">
        <f t="shared" si="3"/>
        <v>0</v>
      </c>
      <c r="Q19" s="206">
        <v>1</v>
      </c>
      <c r="R19" s="206"/>
      <c r="S19" s="206"/>
      <c r="T19" s="181">
        <f t="shared" si="4"/>
        <v>0</v>
      </c>
      <c r="U19" s="206">
        <v>1</v>
      </c>
      <c r="V19" s="206"/>
      <c r="W19" s="206"/>
      <c r="X19" s="181">
        <f t="shared" si="5"/>
        <v>0</v>
      </c>
      <c r="Y19" s="206">
        <v>1</v>
      </c>
      <c r="Z19" s="206"/>
      <c r="AA19" s="206"/>
      <c r="AB19" s="181">
        <f t="shared" si="6"/>
        <v>0</v>
      </c>
      <c r="AC19" s="206">
        <v>1</v>
      </c>
      <c r="AD19" s="206"/>
      <c r="AE19" s="206"/>
      <c r="AF19" s="181">
        <f t="shared" si="7"/>
        <v>0</v>
      </c>
      <c r="AG19" s="206">
        <v>1</v>
      </c>
      <c r="AH19" s="206"/>
      <c r="AI19" s="206"/>
      <c r="AJ19" s="181">
        <f t="shared" si="8"/>
        <v>0</v>
      </c>
      <c r="AK19" s="206">
        <v>1</v>
      </c>
      <c r="AL19" s="206"/>
      <c r="AM19" s="206"/>
      <c r="AN19" s="181">
        <f t="shared" si="9"/>
        <v>0</v>
      </c>
      <c r="AO19" s="180">
        <v>1</v>
      </c>
      <c r="AP19" s="206"/>
      <c r="AQ19" s="206"/>
      <c r="AR19" s="181">
        <f t="shared" si="10"/>
        <v>0</v>
      </c>
      <c r="AS19" s="180">
        <v>1</v>
      </c>
      <c r="AT19" s="206"/>
      <c r="AU19" s="206"/>
      <c r="AV19" s="181">
        <f t="shared" si="11"/>
        <v>0</v>
      </c>
      <c r="AW19" s="180">
        <v>1</v>
      </c>
      <c r="AX19" s="206"/>
      <c r="AY19" s="206"/>
      <c r="AZ19" s="181">
        <f t="shared" si="12"/>
        <v>0</v>
      </c>
      <c r="BA19" s="153">
        <f t="shared" si="13"/>
        <v>1000</v>
      </c>
      <c r="BB19" s="182">
        <v>1000</v>
      </c>
      <c r="BC19" s="153">
        <f t="shared" si="14"/>
        <v>0</v>
      </c>
      <c r="BD19" s="153" t="str">
        <f t="shared" si="15"/>
        <v>geen actie</v>
      </c>
      <c r="BE19" s="183">
        <v>16</v>
      </c>
      <c r="BF19" s="183"/>
      <c r="BG19" s="183"/>
      <c r="BH19" s="183"/>
      <c r="BI19" s="183"/>
      <c r="BJ19" s="183"/>
      <c r="BK19" s="183"/>
      <c r="BL19" s="183"/>
      <c r="BM19" s="183"/>
    </row>
    <row r="20" spans="1:65" ht="20.65" customHeight="1" x14ac:dyDescent="0.25">
      <c r="A20" s="149">
        <v>54</v>
      </c>
      <c r="B20" s="149" t="str">
        <f t="shared" si="0"/>
        <v>v</v>
      </c>
      <c r="C20" s="149"/>
      <c r="D20" s="193"/>
      <c r="E20" s="174" t="s">
        <v>647</v>
      </c>
      <c r="F20" s="194"/>
      <c r="G20" s="177" t="s">
        <v>260</v>
      </c>
      <c r="H20" s="176">
        <f t="shared" si="1"/>
        <v>99.090909090909079</v>
      </c>
      <c r="I20" s="149">
        <v>2012</v>
      </c>
      <c r="J20" s="178">
        <f>[1]Aantallen!$B$1-I20</f>
        <v>8</v>
      </c>
      <c r="K20" s="153">
        <f t="shared" si="2"/>
        <v>99.090909090909079</v>
      </c>
      <c r="L20" s="164"/>
      <c r="M20" s="206">
        <v>1</v>
      </c>
      <c r="N20" s="206"/>
      <c r="O20" s="206"/>
      <c r="P20" s="181">
        <f t="shared" si="3"/>
        <v>0</v>
      </c>
      <c r="Q20" s="206">
        <v>11</v>
      </c>
      <c r="R20" s="206">
        <v>7</v>
      </c>
      <c r="S20" s="206">
        <v>39</v>
      </c>
      <c r="T20" s="181">
        <f t="shared" si="4"/>
        <v>99.090909090909079</v>
      </c>
      <c r="U20" s="206">
        <v>1</v>
      </c>
      <c r="V20" s="206"/>
      <c r="W20" s="206"/>
      <c r="X20" s="181">
        <f t="shared" si="5"/>
        <v>0</v>
      </c>
      <c r="Y20" s="206">
        <v>1</v>
      </c>
      <c r="Z20" s="206"/>
      <c r="AA20" s="206"/>
      <c r="AB20" s="181">
        <f t="shared" si="6"/>
        <v>0</v>
      </c>
      <c r="AC20" s="206">
        <v>1</v>
      </c>
      <c r="AD20" s="206"/>
      <c r="AE20" s="206"/>
      <c r="AF20" s="181">
        <f t="shared" si="7"/>
        <v>0</v>
      </c>
      <c r="AG20" s="206">
        <v>1</v>
      </c>
      <c r="AH20" s="206"/>
      <c r="AI20" s="206"/>
      <c r="AJ20" s="181">
        <f t="shared" si="8"/>
        <v>0</v>
      </c>
      <c r="AK20" s="206">
        <v>1</v>
      </c>
      <c r="AL20" s="206"/>
      <c r="AM20" s="206"/>
      <c r="AN20" s="181">
        <f t="shared" si="9"/>
        <v>0</v>
      </c>
      <c r="AO20" s="180">
        <v>1</v>
      </c>
      <c r="AP20" s="206"/>
      <c r="AQ20" s="206"/>
      <c r="AR20" s="181">
        <f t="shared" si="10"/>
        <v>0</v>
      </c>
      <c r="AS20" s="180">
        <v>1</v>
      </c>
      <c r="AT20" s="206"/>
      <c r="AU20" s="206"/>
      <c r="AV20" s="181">
        <f t="shared" si="11"/>
        <v>0</v>
      </c>
      <c r="AW20" s="180">
        <v>1</v>
      </c>
      <c r="AX20" s="206"/>
      <c r="AY20" s="206"/>
      <c r="AZ20" s="181">
        <f t="shared" si="12"/>
        <v>0</v>
      </c>
      <c r="BA20" s="153">
        <f t="shared" si="13"/>
        <v>0</v>
      </c>
      <c r="BB20" s="182">
        <v>0</v>
      </c>
      <c r="BC20" s="153">
        <f t="shared" si="14"/>
        <v>0</v>
      </c>
      <c r="BD20" s="153" t="str">
        <f t="shared" si="15"/>
        <v>geen actie</v>
      </c>
      <c r="BE20" s="183">
        <v>54</v>
      </c>
      <c r="BF20" s="183"/>
      <c r="BG20" s="183"/>
      <c r="BH20" s="183"/>
      <c r="BI20" s="183"/>
      <c r="BJ20" s="183"/>
      <c r="BK20" s="183"/>
      <c r="BL20" s="183"/>
      <c r="BM20" s="183"/>
    </row>
    <row r="21" spans="1:65" ht="21" customHeight="1" x14ac:dyDescent="0.25">
      <c r="A21" s="149">
        <v>17</v>
      </c>
      <c r="B21" s="149" t="str">
        <f t="shared" si="0"/>
        <v>v</v>
      </c>
      <c r="C21" s="149"/>
      <c r="D21" s="149"/>
      <c r="E21" s="174" t="s">
        <v>326</v>
      </c>
      <c r="F21" s="191">
        <v>118512</v>
      </c>
      <c r="G21" s="187" t="s">
        <v>247</v>
      </c>
      <c r="H21" s="176">
        <f t="shared" si="1"/>
        <v>250.29761904761904</v>
      </c>
      <c r="I21" s="153">
        <v>2009</v>
      </c>
      <c r="J21" s="178">
        <f>[1]Aantallen!$B$1-I21</f>
        <v>11</v>
      </c>
      <c r="K21" s="153">
        <f t="shared" si="2"/>
        <v>206.96428571428572</v>
      </c>
      <c r="L21" s="164">
        <v>43.333333333333329</v>
      </c>
      <c r="M21" s="206">
        <v>8</v>
      </c>
      <c r="N21" s="206">
        <v>3</v>
      </c>
      <c r="O21" s="206">
        <v>18</v>
      </c>
      <c r="P21" s="181">
        <f t="shared" si="3"/>
        <v>60</v>
      </c>
      <c r="Q21" s="206">
        <v>8</v>
      </c>
      <c r="R21" s="206">
        <v>1</v>
      </c>
      <c r="S21" s="206">
        <v>15</v>
      </c>
      <c r="T21" s="181">
        <f t="shared" si="4"/>
        <v>31.25</v>
      </c>
      <c r="U21" s="206">
        <v>1</v>
      </c>
      <c r="V21" s="206"/>
      <c r="W21" s="206"/>
      <c r="X21" s="181">
        <f t="shared" si="5"/>
        <v>0</v>
      </c>
      <c r="Y21" s="206">
        <v>1</v>
      </c>
      <c r="Z21" s="206"/>
      <c r="AA21" s="206"/>
      <c r="AB21" s="181">
        <f t="shared" si="6"/>
        <v>0</v>
      </c>
      <c r="AC21" s="206">
        <v>1</v>
      </c>
      <c r="AD21" s="206"/>
      <c r="AE21" s="206"/>
      <c r="AF21" s="181">
        <f t="shared" si="7"/>
        <v>0</v>
      </c>
      <c r="AG21" s="206">
        <v>1</v>
      </c>
      <c r="AH21" s="206"/>
      <c r="AI21" s="206"/>
      <c r="AJ21" s="181">
        <f t="shared" si="8"/>
        <v>0</v>
      </c>
      <c r="AK21" s="206">
        <v>7</v>
      </c>
      <c r="AL21" s="206">
        <v>5</v>
      </c>
      <c r="AM21" s="206">
        <v>31</v>
      </c>
      <c r="AN21" s="181">
        <f t="shared" si="9"/>
        <v>115.71428571428571</v>
      </c>
      <c r="AO21" s="180">
        <v>1</v>
      </c>
      <c r="AP21" s="206"/>
      <c r="AQ21" s="206"/>
      <c r="AR21" s="181">
        <f t="shared" si="10"/>
        <v>0</v>
      </c>
      <c r="AS21" s="180">
        <v>1</v>
      </c>
      <c r="AT21" s="206"/>
      <c r="AU21" s="206"/>
      <c r="AV21" s="181">
        <f t="shared" si="11"/>
        <v>0</v>
      </c>
      <c r="AW21" s="180">
        <v>1</v>
      </c>
      <c r="AX21" s="206"/>
      <c r="AY21" s="206"/>
      <c r="AZ21" s="181">
        <f t="shared" si="12"/>
        <v>0</v>
      </c>
      <c r="BA21" s="153">
        <f t="shared" si="13"/>
        <v>250</v>
      </c>
      <c r="BB21" s="182">
        <v>0</v>
      </c>
      <c r="BC21" s="153">
        <f t="shared" si="14"/>
        <v>250</v>
      </c>
      <c r="BD21" s="153" t="str">
        <f t="shared" si="15"/>
        <v>diploma uitschrijven: 250 punten</v>
      </c>
      <c r="BE21" s="183">
        <v>17</v>
      </c>
      <c r="BF21" s="183"/>
      <c r="BG21" s="183"/>
      <c r="BH21" s="183"/>
      <c r="BI21" s="183"/>
      <c r="BJ21" s="183"/>
      <c r="BK21" s="183"/>
      <c r="BL21" s="183"/>
      <c r="BM21" s="183"/>
    </row>
    <row r="22" spans="1:65" ht="21" customHeight="1" x14ac:dyDescent="0.25">
      <c r="A22" s="149">
        <v>18</v>
      </c>
      <c r="B22" s="149" t="str">
        <f t="shared" si="0"/>
        <v>v</v>
      </c>
      <c r="C22" s="149"/>
      <c r="D22" s="153"/>
      <c r="E22" s="174" t="s">
        <v>327</v>
      </c>
      <c r="F22" s="149">
        <v>117553</v>
      </c>
      <c r="G22" s="177" t="s">
        <v>249</v>
      </c>
      <c r="H22" s="176">
        <f t="shared" si="1"/>
        <v>1168.0652958152964</v>
      </c>
      <c r="I22" s="149">
        <v>2009</v>
      </c>
      <c r="J22" s="178">
        <f>[1]Aantallen!$B$1-I22</f>
        <v>11</v>
      </c>
      <c r="K22" s="153">
        <f t="shared" si="2"/>
        <v>253.75000000000011</v>
      </c>
      <c r="L22" s="164">
        <v>914.31529581529628</v>
      </c>
      <c r="M22" s="206">
        <v>8</v>
      </c>
      <c r="N22" s="206">
        <v>6</v>
      </c>
      <c r="O22" s="206">
        <v>34</v>
      </c>
      <c r="P22" s="181">
        <f t="shared" si="3"/>
        <v>117.5</v>
      </c>
      <c r="Q22" s="206">
        <v>8</v>
      </c>
      <c r="R22" s="206">
        <v>7</v>
      </c>
      <c r="S22" s="206">
        <v>39</v>
      </c>
      <c r="T22" s="181">
        <f t="shared" si="4"/>
        <v>136.25</v>
      </c>
      <c r="U22" s="206">
        <v>1</v>
      </c>
      <c r="V22" s="206"/>
      <c r="W22" s="206"/>
      <c r="X22" s="181">
        <f t="shared" si="5"/>
        <v>0</v>
      </c>
      <c r="Y22" s="206">
        <v>1</v>
      </c>
      <c r="Z22" s="206"/>
      <c r="AA22" s="206"/>
      <c r="AB22" s="181">
        <f t="shared" si="6"/>
        <v>0</v>
      </c>
      <c r="AC22" s="206">
        <v>1</v>
      </c>
      <c r="AD22" s="206"/>
      <c r="AE22" s="206"/>
      <c r="AF22" s="181">
        <f t="shared" si="7"/>
        <v>0</v>
      </c>
      <c r="AG22" s="206">
        <v>1</v>
      </c>
      <c r="AH22" s="206"/>
      <c r="AI22" s="206"/>
      <c r="AJ22" s="181">
        <f t="shared" si="8"/>
        <v>0</v>
      </c>
      <c r="AK22" s="206">
        <v>1</v>
      </c>
      <c r="AL22" s="206"/>
      <c r="AM22" s="206"/>
      <c r="AN22" s="181">
        <f t="shared" si="9"/>
        <v>0</v>
      </c>
      <c r="AO22" s="180">
        <v>1</v>
      </c>
      <c r="AP22" s="206"/>
      <c r="AQ22" s="206"/>
      <c r="AR22" s="181">
        <f t="shared" si="10"/>
        <v>0</v>
      </c>
      <c r="AS22" s="180">
        <v>1</v>
      </c>
      <c r="AT22" s="206"/>
      <c r="AU22" s="206"/>
      <c r="AV22" s="181">
        <f t="shared" si="11"/>
        <v>0</v>
      </c>
      <c r="AW22" s="180">
        <v>1</v>
      </c>
      <c r="AX22" s="206"/>
      <c r="AY22" s="206"/>
      <c r="AZ22" s="181">
        <f t="shared" si="12"/>
        <v>0</v>
      </c>
      <c r="BA22" s="153">
        <f t="shared" si="13"/>
        <v>1000</v>
      </c>
      <c r="BB22" s="182">
        <v>1000</v>
      </c>
      <c r="BC22" s="153">
        <f t="shared" si="14"/>
        <v>0</v>
      </c>
      <c r="BD22" s="153" t="str">
        <f t="shared" si="15"/>
        <v>geen actie</v>
      </c>
      <c r="BE22" s="183">
        <v>18</v>
      </c>
      <c r="BF22" s="183"/>
      <c r="BG22" s="183"/>
      <c r="BH22" s="183"/>
      <c r="BI22" s="183"/>
      <c r="BJ22" s="183"/>
      <c r="BK22" s="183"/>
      <c r="BL22" s="183"/>
      <c r="BM22" s="183"/>
    </row>
    <row r="23" spans="1:65" ht="21" customHeight="1" x14ac:dyDescent="0.25">
      <c r="A23" s="149">
        <v>20</v>
      </c>
      <c r="B23" s="149" t="str">
        <f t="shared" si="0"/>
        <v>v</v>
      </c>
      <c r="C23" s="149"/>
      <c r="D23" s="193"/>
      <c r="E23" s="174" t="s">
        <v>328</v>
      </c>
      <c r="F23" s="191"/>
      <c r="G23" s="187" t="s">
        <v>243</v>
      </c>
      <c r="H23" s="176">
        <f t="shared" si="1"/>
        <v>154.67532467532467</v>
      </c>
      <c r="I23" s="153">
        <v>2010</v>
      </c>
      <c r="J23" s="178">
        <f>[1]Aantallen!$B$1-I23</f>
        <v>10</v>
      </c>
      <c r="K23" s="153">
        <f t="shared" si="2"/>
        <v>154.67532467532467</v>
      </c>
      <c r="L23" s="164"/>
      <c r="M23" s="206">
        <v>7</v>
      </c>
      <c r="N23" s="206">
        <v>5</v>
      </c>
      <c r="O23" s="206">
        <v>29</v>
      </c>
      <c r="P23" s="181">
        <f t="shared" si="3"/>
        <v>112.85714285714286</v>
      </c>
      <c r="Q23" s="206">
        <v>11</v>
      </c>
      <c r="R23" s="206">
        <v>2</v>
      </c>
      <c r="S23" s="206">
        <v>26</v>
      </c>
      <c r="T23" s="181">
        <f t="shared" si="4"/>
        <v>41.818181818181813</v>
      </c>
      <c r="U23" s="206">
        <v>1</v>
      </c>
      <c r="V23" s="206"/>
      <c r="W23" s="206"/>
      <c r="X23" s="181">
        <f t="shared" si="5"/>
        <v>0</v>
      </c>
      <c r="Y23" s="206">
        <v>1</v>
      </c>
      <c r="Z23" s="206"/>
      <c r="AA23" s="206"/>
      <c r="AB23" s="181">
        <f t="shared" si="6"/>
        <v>0</v>
      </c>
      <c r="AC23" s="206">
        <v>1</v>
      </c>
      <c r="AD23" s="206"/>
      <c r="AE23" s="206"/>
      <c r="AF23" s="181">
        <f t="shared" si="7"/>
        <v>0</v>
      </c>
      <c r="AG23" s="206">
        <v>1</v>
      </c>
      <c r="AH23" s="206"/>
      <c r="AI23" s="206"/>
      <c r="AJ23" s="181">
        <f t="shared" si="8"/>
        <v>0</v>
      </c>
      <c r="AK23" s="206">
        <v>1</v>
      </c>
      <c r="AL23" s="206"/>
      <c r="AM23" s="206"/>
      <c r="AN23" s="181">
        <f t="shared" si="9"/>
        <v>0</v>
      </c>
      <c r="AO23" s="180">
        <v>1</v>
      </c>
      <c r="AP23" s="206"/>
      <c r="AQ23" s="206"/>
      <c r="AR23" s="181">
        <f t="shared" si="10"/>
        <v>0</v>
      </c>
      <c r="AS23" s="180">
        <v>1</v>
      </c>
      <c r="AT23" s="206"/>
      <c r="AU23" s="206"/>
      <c r="AV23" s="181">
        <f t="shared" si="11"/>
        <v>0</v>
      </c>
      <c r="AW23" s="180">
        <v>1</v>
      </c>
      <c r="AX23" s="206"/>
      <c r="AY23" s="206"/>
      <c r="AZ23" s="181">
        <f t="shared" si="12"/>
        <v>0</v>
      </c>
      <c r="BA23" s="153">
        <f t="shared" si="13"/>
        <v>0</v>
      </c>
      <c r="BB23" s="182">
        <v>0</v>
      </c>
      <c r="BC23" s="153">
        <f t="shared" si="14"/>
        <v>0</v>
      </c>
      <c r="BD23" s="153" t="str">
        <f t="shared" si="15"/>
        <v>geen actie</v>
      </c>
      <c r="BE23" s="183">
        <v>20</v>
      </c>
      <c r="BF23" s="183"/>
      <c r="BG23" s="183"/>
      <c r="BH23" s="183"/>
      <c r="BI23" s="183"/>
      <c r="BJ23" s="183"/>
      <c r="BK23" s="183"/>
      <c r="BL23" s="183"/>
      <c r="BM23" s="183"/>
    </row>
    <row r="24" spans="1:65" ht="20.65" customHeight="1" x14ac:dyDescent="0.25">
      <c r="A24" s="149">
        <v>19</v>
      </c>
      <c r="B24" s="149" t="str">
        <f t="shared" si="0"/>
        <v>v</v>
      </c>
      <c r="C24" s="203" t="s">
        <v>239</v>
      </c>
      <c r="D24" s="153"/>
      <c r="E24" s="204" t="s">
        <v>329</v>
      </c>
      <c r="F24" s="472" t="s">
        <v>330</v>
      </c>
      <c r="G24" s="197" t="s">
        <v>319</v>
      </c>
      <c r="H24" s="176">
        <f t="shared" si="1"/>
        <v>1314.833333333333</v>
      </c>
      <c r="I24" s="198">
        <v>2008</v>
      </c>
      <c r="J24" s="178">
        <f>[1]Aantallen!$B$1-I24</f>
        <v>12</v>
      </c>
      <c r="K24" s="153">
        <f t="shared" si="2"/>
        <v>338.33333333333337</v>
      </c>
      <c r="L24" s="164">
        <v>976.49999999999966</v>
      </c>
      <c r="M24" s="206">
        <v>7</v>
      </c>
      <c r="N24" s="206">
        <v>5</v>
      </c>
      <c r="O24" s="206">
        <v>32</v>
      </c>
      <c r="P24" s="181">
        <f t="shared" si="3"/>
        <v>117.14285714285714</v>
      </c>
      <c r="Q24" s="206">
        <v>6</v>
      </c>
      <c r="R24" s="206">
        <v>4</v>
      </c>
      <c r="S24" s="206">
        <v>25</v>
      </c>
      <c r="T24" s="181">
        <f t="shared" si="4"/>
        <v>108.33333333333334</v>
      </c>
      <c r="U24" s="206">
        <v>1</v>
      </c>
      <c r="V24" s="206"/>
      <c r="W24" s="206"/>
      <c r="X24" s="181">
        <f t="shared" si="5"/>
        <v>0</v>
      </c>
      <c r="Y24" s="206">
        <v>1</v>
      </c>
      <c r="Z24" s="206"/>
      <c r="AA24" s="206"/>
      <c r="AB24" s="181">
        <f t="shared" si="6"/>
        <v>0</v>
      </c>
      <c r="AC24" s="206">
        <v>1</v>
      </c>
      <c r="AD24" s="206"/>
      <c r="AE24" s="206"/>
      <c r="AF24" s="181">
        <f t="shared" si="7"/>
        <v>0</v>
      </c>
      <c r="AG24" s="206">
        <v>1</v>
      </c>
      <c r="AH24" s="206"/>
      <c r="AI24" s="206"/>
      <c r="AJ24" s="181">
        <f t="shared" si="8"/>
        <v>0</v>
      </c>
      <c r="AK24" s="206">
        <v>7</v>
      </c>
      <c r="AL24" s="206">
        <v>5</v>
      </c>
      <c r="AM24" s="206">
        <v>29</v>
      </c>
      <c r="AN24" s="181">
        <f t="shared" si="9"/>
        <v>112.85714285714286</v>
      </c>
      <c r="AO24" s="180">
        <v>1</v>
      </c>
      <c r="AP24" s="206"/>
      <c r="AQ24" s="206"/>
      <c r="AR24" s="181">
        <f t="shared" si="10"/>
        <v>0</v>
      </c>
      <c r="AS24" s="180">
        <v>1</v>
      </c>
      <c r="AT24" s="206"/>
      <c r="AU24" s="206"/>
      <c r="AV24" s="181">
        <f t="shared" si="11"/>
        <v>0</v>
      </c>
      <c r="AW24" s="180">
        <v>1</v>
      </c>
      <c r="AX24" s="206"/>
      <c r="AY24" s="206"/>
      <c r="AZ24" s="181">
        <f t="shared" si="12"/>
        <v>0</v>
      </c>
      <c r="BA24" s="198">
        <f t="shared" si="13"/>
        <v>1000</v>
      </c>
      <c r="BB24" s="189">
        <v>1000</v>
      </c>
      <c r="BC24" s="198">
        <f t="shared" si="14"/>
        <v>0</v>
      </c>
      <c r="BD24" s="198" t="str">
        <f t="shared" si="15"/>
        <v>geen actie</v>
      </c>
      <c r="BE24" s="183">
        <v>19</v>
      </c>
      <c r="BF24" s="183"/>
      <c r="BG24" s="183"/>
      <c r="BH24" s="183"/>
      <c r="BI24" s="183"/>
      <c r="BJ24" s="183"/>
      <c r="BK24" s="183"/>
      <c r="BL24" s="183"/>
      <c r="BM24" s="183"/>
    </row>
    <row r="25" spans="1:65" ht="20.25" customHeight="1" x14ac:dyDescent="0.25">
      <c r="A25" s="149">
        <v>21</v>
      </c>
      <c r="B25" s="149" t="str">
        <f t="shared" si="0"/>
        <v>v</v>
      </c>
      <c r="C25" s="149"/>
      <c r="D25" s="153"/>
      <c r="E25" s="174" t="s">
        <v>331</v>
      </c>
      <c r="F25" s="191">
        <v>117369</v>
      </c>
      <c r="G25" s="187" t="s">
        <v>247</v>
      </c>
      <c r="H25" s="176">
        <f t="shared" si="1"/>
        <v>1301.1309523809525</v>
      </c>
      <c r="I25" s="153">
        <v>2009</v>
      </c>
      <c r="J25" s="178">
        <f>[1]Aantallen!$B$1-I25</f>
        <v>11</v>
      </c>
      <c r="K25" s="153">
        <f t="shared" si="2"/>
        <v>341.60714285714278</v>
      </c>
      <c r="L25" s="164">
        <v>959.52380952380975</v>
      </c>
      <c r="M25" s="206">
        <v>8</v>
      </c>
      <c r="N25" s="206">
        <v>7</v>
      </c>
      <c r="O25" s="206">
        <v>37</v>
      </c>
      <c r="P25" s="181">
        <f t="shared" si="3"/>
        <v>133.75</v>
      </c>
      <c r="Q25" s="206">
        <v>8</v>
      </c>
      <c r="R25" s="206">
        <v>4</v>
      </c>
      <c r="S25" s="206">
        <v>36</v>
      </c>
      <c r="T25" s="181">
        <f t="shared" si="4"/>
        <v>95</v>
      </c>
      <c r="U25" s="206">
        <v>1</v>
      </c>
      <c r="V25" s="206"/>
      <c r="W25" s="206"/>
      <c r="X25" s="181">
        <f t="shared" si="5"/>
        <v>0</v>
      </c>
      <c r="Y25" s="206">
        <v>1</v>
      </c>
      <c r="Z25" s="206"/>
      <c r="AA25" s="206"/>
      <c r="AB25" s="181">
        <f t="shared" si="6"/>
        <v>0</v>
      </c>
      <c r="AC25" s="206">
        <v>1</v>
      </c>
      <c r="AD25" s="206"/>
      <c r="AE25" s="206"/>
      <c r="AF25" s="181">
        <f t="shared" si="7"/>
        <v>0</v>
      </c>
      <c r="AG25" s="206">
        <v>1</v>
      </c>
      <c r="AH25" s="206"/>
      <c r="AI25" s="206"/>
      <c r="AJ25" s="181">
        <f t="shared" si="8"/>
        <v>0</v>
      </c>
      <c r="AK25" s="206">
        <v>7</v>
      </c>
      <c r="AL25" s="206">
        <v>5</v>
      </c>
      <c r="AM25" s="206">
        <v>29</v>
      </c>
      <c r="AN25" s="181">
        <f t="shared" si="9"/>
        <v>112.85714285714286</v>
      </c>
      <c r="AO25" s="180">
        <v>1</v>
      </c>
      <c r="AP25" s="206"/>
      <c r="AQ25" s="206"/>
      <c r="AR25" s="181">
        <f t="shared" si="10"/>
        <v>0</v>
      </c>
      <c r="AS25" s="180">
        <v>1</v>
      </c>
      <c r="AT25" s="206"/>
      <c r="AU25" s="206"/>
      <c r="AV25" s="181">
        <f t="shared" si="11"/>
        <v>0</v>
      </c>
      <c r="AW25" s="180">
        <v>1</v>
      </c>
      <c r="AX25" s="206"/>
      <c r="AY25" s="206"/>
      <c r="AZ25" s="181">
        <f t="shared" si="12"/>
        <v>0</v>
      </c>
      <c r="BA25" s="153">
        <f t="shared" si="13"/>
        <v>1000</v>
      </c>
      <c r="BB25" s="182">
        <v>1000</v>
      </c>
      <c r="BC25" s="153">
        <f t="shared" si="14"/>
        <v>0</v>
      </c>
      <c r="BD25" s="198" t="str">
        <f t="shared" si="15"/>
        <v>geen actie</v>
      </c>
      <c r="BE25" s="183">
        <v>21</v>
      </c>
      <c r="BF25" s="183"/>
      <c r="BG25" s="183"/>
      <c r="BH25" s="183"/>
      <c r="BI25" s="183"/>
      <c r="BJ25" s="183"/>
      <c r="BK25" s="183"/>
      <c r="BL25" s="183"/>
      <c r="BM25" s="183"/>
    </row>
    <row r="26" spans="1:65" ht="19.899999999999999" customHeight="1" x14ac:dyDescent="0.25">
      <c r="A26" s="149">
        <v>22</v>
      </c>
      <c r="B26" s="149" t="str">
        <f t="shared" si="0"/>
        <v>v</v>
      </c>
      <c r="C26" s="149"/>
      <c r="D26" s="153"/>
      <c r="E26" s="174" t="s">
        <v>332</v>
      </c>
      <c r="F26" s="194" t="s">
        <v>333</v>
      </c>
      <c r="G26" s="177" t="s">
        <v>247</v>
      </c>
      <c r="H26" s="176">
        <f t="shared" si="1"/>
        <v>517.58441558441564</v>
      </c>
      <c r="I26" s="153">
        <v>2011</v>
      </c>
      <c r="J26" s="178">
        <f>[1]Aantallen!$B$1-I26</f>
        <v>9</v>
      </c>
      <c r="K26" s="153">
        <f t="shared" si="2"/>
        <v>315.58441558441564</v>
      </c>
      <c r="L26" s="164">
        <v>202</v>
      </c>
      <c r="M26" s="206">
        <v>7</v>
      </c>
      <c r="N26" s="206">
        <v>5</v>
      </c>
      <c r="O26" s="206">
        <v>31</v>
      </c>
      <c r="P26" s="181">
        <f t="shared" si="3"/>
        <v>115.71428571428571</v>
      </c>
      <c r="Q26" s="206">
        <v>11</v>
      </c>
      <c r="R26" s="206">
        <v>9</v>
      </c>
      <c r="S26" s="206">
        <v>45</v>
      </c>
      <c r="T26" s="181">
        <f t="shared" si="4"/>
        <v>122.72727272727273</v>
      </c>
      <c r="U26" s="206">
        <v>1</v>
      </c>
      <c r="V26" s="206"/>
      <c r="W26" s="206"/>
      <c r="X26" s="181">
        <f t="shared" si="5"/>
        <v>0</v>
      </c>
      <c r="Y26" s="206">
        <v>1</v>
      </c>
      <c r="Z26" s="206"/>
      <c r="AA26" s="206"/>
      <c r="AB26" s="181">
        <f t="shared" si="6"/>
        <v>0</v>
      </c>
      <c r="AC26" s="206">
        <v>1</v>
      </c>
      <c r="AD26" s="206"/>
      <c r="AE26" s="206"/>
      <c r="AF26" s="181">
        <f t="shared" si="7"/>
        <v>0</v>
      </c>
      <c r="AG26" s="206">
        <v>1</v>
      </c>
      <c r="AH26" s="206"/>
      <c r="AI26" s="206"/>
      <c r="AJ26" s="181">
        <f t="shared" si="8"/>
        <v>0</v>
      </c>
      <c r="AK26" s="206">
        <v>7</v>
      </c>
      <c r="AL26" s="206">
        <v>3</v>
      </c>
      <c r="AM26" s="206">
        <v>24</v>
      </c>
      <c r="AN26" s="181">
        <f t="shared" si="9"/>
        <v>77.142857142857139</v>
      </c>
      <c r="AO26" s="180">
        <v>1</v>
      </c>
      <c r="AP26" s="206"/>
      <c r="AQ26" s="206"/>
      <c r="AR26" s="181">
        <f t="shared" si="10"/>
        <v>0</v>
      </c>
      <c r="AS26" s="180">
        <v>1</v>
      </c>
      <c r="AT26" s="206"/>
      <c r="AU26" s="206"/>
      <c r="AV26" s="181">
        <f t="shared" si="11"/>
        <v>0</v>
      </c>
      <c r="AW26" s="180">
        <v>1</v>
      </c>
      <c r="AX26" s="206"/>
      <c r="AY26" s="206"/>
      <c r="AZ26" s="181">
        <f t="shared" si="12"/>
        <v>0</v>
      </c>
      <c r="BA26" s="153" t="str">
        <f t="shared" si="13"/>
        <v>500</v>
      </c>
      <c r="BB26" s="182">
        <v>250</v>
      </c>
      <c r="BC26" s="153">
        <f t="shared" si="14"/>
        <v>250</v>
      </c>
      <c r="BD26" s="198" t="str">
        <f t="shared" si="15"/>
        <v>diploma uitschrijven: 500 punten</v>
      </c>
      <c r="BE26" s="183">
        <v>22</v>
      </c>
      <c r="BF26" s="183"/>
      <c r="BG26" s="183"/>
      <c r="BH26" s="183"/>
      <c r="BI26" s="183"/>
      <c r="BJ26" s="183"/>
      <c r="BK26" s="183"/>
      <c r="BL26" s="183"/>
      <c r="BM26" s="183"/>
    </row>
    <row r="27" spans="1:65" x14ac:dyDescent="0.25">
      <c r="A27" s="149">
        <v>55</v>
      </c>
      <c r="B27" s="149" t="str">
        <f t="shared" si="0"/>
        <v>v</v>
      </c>
      <c r="C27" s="149"/>
      <c r="D27" s="193"/>
      <c r="E27" s="174" t="s">
        <v>648</v>
      </c>
      <c r="F27" s="191"/>
      <c r="G27" s="187" t="s">
        <v>350</v>
      </c>
      <c r="H27" s="176">
        <f t="shared" si="1"/>
        <v>113.63636363636363</v>
      </c>
      <c r="I27" s="198">
        <v>2008</v>
      </c>
      <c r="J27" s="178">
        <f>[1]Aantallen!$B$1-I27</f>
        <v>12</v>
      </c>
      <c r="K27" s="153">
        <f t="shared" si="2"/>
        <v>113.63636363636363</v>
      </c>
      <c r="L27" s="164">
        <v>0</v>
      </c>
      <c r="M27" s="206">
        <v>1</v>
      </c>
      <c r="N27" s="206"/>
      <c r="O27" s="206"/>
      <c r="P27" s="181">
        <f t="shared" si="3"/>
        <v>0</v>
      </c>
      <c r="Q27" s="206">
        <v>11</v>
      </c>
      <c r="R27" s="206">
        <v>8</v>
      </c>
      <c r="S27" s="206">
        <v>45</v>
      </c>
      <c r="T27" s="181">
        <f t="shared" si="4"/>
        <v>113.63636363636363</v>
      </c>
      <c r="U27" s="206">
        <v>1</v>
      </c>
      <c r="V27" s="206"/>
      <c r="W27" s="206"/>
      <c r="X27" s="181">
        <f t="shared" si="5"/>
        <v>0</v>
      </c>
      <c r="Y27" s="206">
        <v>1</v>
      </c>
      <c r="Z27" s="206"/>
      <c r="AA27" s="206"/>
      <c r="AB27" s="181">
        <f t="shared" si="6"/>
        <v>0</v>
      </c>
      <c r="AC27" s="206">
        <v>1</v>
      </c>
      <c r="AD27" s="206"/>
      <c r="AE27" s="206"/>
      <c r="AF27" s="181">
        <f t="shared" si="7"/>
        <v>0</v>
      </c>
      <c r="AG27" s="206">
        <v>1</v>
      </c>
      <c r="AH27" s="206"/>
      <c r="AI27" s="206"/>
      <c r="AJ27" s="181">
        <f t="shared" si="8"/>
        <v>0</v>
      </c>
      <c r="AK27" s="206">
        <v>1</v>
      </c>
      <c r="AL27" s="206"/>
      <c r="AM27" s="206"/>
      <c r="AN27" s="181">
        <f t="shared" si="9"/>
        <v>0</v>
      </c>
      <c r="AO27" s="180">
        <v>1</v>
      </c>
      <c r="AP27" s="206"/>
      <c r="AQ27" s="206"/>
      <c r="AR27" s="181">
        <f t="shared" si="10"/>
        <v>0</v>
      </c>
      <c r="AS27" s="180">
        <v>1</v>
      </c>
      <c r="AT27" s="206"/>
      <c r="AU27" s="206"/>
      <c r="AV27" s="181">
        <f t="shared" si="11"/>
        <v>0</v>
      </c>
      <c r="AW27" s="180">
        <v>1</v>
      </c>
      <c r="AX27" s="206"/>
      <c r="AY27" s="206"/>
      <c r="AZ27" s="181">
        <f t="shared" si="12"/>
        <v>0</v>
      </c>
      <c r="BA27" s="153">
        <f t="shared" si="13"/>
        <v>0</v>
      </c>
      <c r="BB27" s="182">
        <v>0</v>
      </c>
      <c r="BC27" s="153">
        <f t="shared" si="14"/>
        <v>0</v>
      </c>
      <c r="BD27" s="198" t="str">
        <f t="shared" si="15"/>
        <v>geen actie</v>
      </c>
      <c r="BE27" s="183">
        <v>55</v>
      </c>
      <c r="BF27" s="183"/>
      <c r="BG27" s="183"/>
      <c r="BH27" s="183"/>
      <c r="BI27" s="183"/>
      <c r="BJ27" s="183"/>
      <c r="BK27" s="183"/>
      <c r="BL27" s="183"/>
      <c r="BM27" s="183"/>
    </row>
    <row r="28" spans="1:65" ht="21" customHeight="1" x14ac:dyDescent="0.25">
      <c r="A28" s="149">
        <v>23</v>
      </c>
      <c r="B28" s="149" t="str">
        <f t="shared" si="0"/>
        <v>v</v>
      </c>
      <c r="C28" s="149" t="s">
        <v>239</v>
      </c>
      <c r="D28" s="190"/>
      <c r="E28" s="155" t="s">
        <v>657</v>
      </c>
      <c r="F28" s="155"/>
      <c r="G28" s="177" t="s">
        <v>245</v>
      </c>
      <c r="H28" s="176">
        <f t="shared" si="1"/>
        <v>134.28571428571428</v>
      </c>
      <c r="I28" s="196">
        <v>2007</v>
      </c>
      <c r="J28" s="178">
        <f>[1]Aantallen!$B$1-I28</f>
        <v>13</v>
      </c>
      <c r="K28" s="153">
        <f t="shared" si="2"/>
        <v>0</v>
      </c>
      <c r="L28" s="164">
        <v>134.28571428571428</v>
      </c>
      <c r="M28" s="206">
        <v>1</v>
      </c>
      <c r="N28" s="206"/>
      <c r="O28" s="206"/>
      <c r="P28" s="181">
        <f t="shared" si="3"/>
        <v>0</v>
      </c>
      <c r="Q28" s="206">
        <v>1</v>
      </c>
      <c r="R28" s="206"/>
      <c r="S28" s="206"/>
      <c r="T28" s="181">
        <f t="shared" si="4"/>
        <v>0</v>
      </c>
      <c r="U28" s="206">
        <v>1</v>
      </c>
      <c r="V28" s="206"/>
      <c r="W28" s="206"/>
      <c r="X28" s="181">
        <f t="shared" si="5"/>
        <v>0</v>
      </c>
      <c r="Y28" s="206">
        <v>1</v>
      </c>
      <c r="Z28" s="206"/>
      <c r="AA28" s="206"/>
      <c r="AB28" s="181">
        <f t="shared" si="6"/>
        <v>0</v>
      </c>
      <c r="AC28" s="206">
        <v>1</v>
      </c>
      <c r="AD28" s="206"/>
      <c r="AE28" s="206"/>
      <c r="AF28" s="181">
        <f t="shared" si="7"/>
        <v>0</v>
      </c>
      <c r="AG28" s="206">
        <v>1</v>
      </c>
      <c r="AH28" s="206"/>
      <c r="AI28" s="206"/>
      <c r="AJ28" s="181">
        <f t="shared" si="8"/>
        <v>0</v>
      </c>
      <c r="AK28" s="206">
        <v>1</v>
      </c>
      <c r="AL28" s="206"/>
      <c r="AM28" s="206"/>
      <c r="AN28" s="181">
        <f t="shared" si="9"/>
        <v>0</v>
      </c>
      <c r="AO28" s="180">
        <v>1</v>
      </c>
      <c r="AP28" s="206"/>
      <c r="AQ28" s="206"/>
      <c r="AR28" s="181">
        <f t="shared" si="10"/>
        <v>0</v>
      </c>
      <c r="AS28" s="180">
        <v>1</v>
      </c>
      <c r="AT28" s="206"/>
      <c r="AU28" s="206"/>
      <c r="AV28" s="181">
        <f t="shared" si="11"/>
        <v>0</v>
      </c>
      <c r="AW28" s="180">
        <v>1</v>
      </c>
      <c r="AX28" s="206"/>
      <c r="AY28" s="206"/>
      <c r="AZ28" s="181">
        <f t="shared" si="12"/>
        <v>0</v>
      </c>
      <c r="BA28" s="198">
        <f t="shared" si="13"/>
        <v>0</v>
      </c>
      <c r="BB28" s="189">
        <v>0</v>
      </c>
      <c r="BC28" s="198">
        <f t="shared" si="14"/>
        <v>0</v>
      </c>
      <c r="BD28" s="198" t="str">
        <f t="shared" si="15"/>
        <v>geen actie</v>
      </c>
      <c r="BE28" s="183">
        <v>23</v>
      </c>
      <c r="BF28" s="183"/>
      <c r="BG28" s="183"/>
      <c r="BH28" s="183"/>
      <c r="BI28" s="183"/>
      <c r="BJ28" s="183"/>
      <c r="BK28" s="183"/>
      <c r="BL28" s="183"/>
      <c r="BM28" s="183"/>
    </row>
    <row r="29" spans="1:65" x14ac:dyDescent="0.25">
      <c r="A29" s="149">
        <v>24</v>
      </c>
      <c r="B29" s="149" t="str">
        <f t="shared" si="0"/>
        <v>v</v>
      </c>
      <c r="C29" s="149" t="s">
        <v>239</v>
      </c>
      <c r="D29" s="184"/>
      <c r="E29" s="174" t="s">
        <v>334</v>
      </c>
      <c r="F29" s="194" t="s">
        <v>335</v>
      </c>
      <c r="G29" s="177" t="s">
        <v>254</v>
      </c>
      <c r="H29" s="176">
        <f t="shared" si="1"/>
        <v>1074.0873015873019</v>
      </c>
      <c r="I29" s="198">
        <v>2008</v>
      </c>
      <c r="J29" s="178">
        <f>[1]Aantallen!$B$1-I29</f>
        <v>12</v>
      </c>
      <c r="K29" s="153">
        <f t="shared" si="2"/>
        <v>0</v>
      </c>
      <c r="L29" s="164">
        <v>1074.0873015873019</v>
      </c>
      <c r="M29" s="206">
        <v>1</v>
      </c>
      <c r="N29" s="206"/>
      <c r="O29" s="206"/>
      <c r="P29" s="181">
        <f t="shared" si="3"/>
        <v>0</v>
      </c>
      <c r="Q29" s="206">
        <v>1</v>
      </c>
      <c r="R29" s="206"/>
      <c r="S29" s="206"/>
      <c r="T29" s="181">
        <f t="shared" si="4"/>
        <v>0</v>
      </c>
      <c r="U29" s="206">
        <v>1</v>
      </c>
      <c r="V29" s="206"/>
      <c r="W29" s="206"/>
      <c r="X29" s="181">
        <f t="shared" si="5"/>
        <v>0</v>
      </c>
      <c r="Y29" s="206">
        <v>1</v>
      </c>
      <c r="Z29" s="206"/>
      <c r="AA29" s="206"/>
      <c r="AB29" s="181">
        <f t="shared" si="6"/>
        <v>0</v>
      </c>
      <c r="AC29" s="206">
        <v>1</v>
      </c>
      <c r="AD29" s="206"/>
      <c r="AE29" s="206"/>
      <c r="AF29" s="181">
        <f t="shared" si="7"/>
        <v>0</v>
      </c>
      <c r="AG29" s="206">
        <v>1</v>
      </c>
      <c r="AH29" s="206"/>
      <c r="AI29" s="206"/>
      <c r="AJ29" s="181">
        <f t="shared" si="8"/>
        <v>0</v>
      </c>
      <c r="AK29" s="206">
        <v>1</v>
      </c>
      <c r="AL29" s="206"/>
      <c r="AM29" s="206"/>
      <c r="AN29" s="181">
        <f t="shared" si="9"/>
        <v>0</v>
      </c>
      <c r="AO29" s="180">
        <v>1</v>
      </c>
      <c r="AP29" s="206"/>
      <c r="AQ29" s="206"/>
      <c r="AR29" s="181">
        <f t="shared" si="10"/>
        <v>0</v>
      </c>
      <c r="AS29" s="180">
        <v>1</v>
      </c>
      <c r="AT29" s="206"/>
      <c r="AU29" s="206"/>
      <c r="AV29" s="181">
        <f t="shared" si="11"/>
        <v>0</v>
      </c>
      <c r="AW29" s="180">
        <v>1</v>
      </c>
      <c r="AX29" s="206"/>
      <c r="AY29" s="206"/>
      <c r="AZ29" s="181">
        <f t="shared" si="12"/>
        <v>0</v>
      </c>
      <c r="BA29" s="198">
        <f t="shared" si="13"/>
        <v>1000</v>
      </c>
      <c r="BB29" s="189">
        <v>1000</v>
      </c>
      <c r="BC29" s="198">
        <f t="shared" si="14"/>
        <v>0</v>
      </c>
      <c r="BD29" s="198" t="str">
        <f t="shared" si="15"/>
        <v>geen actie</v>
      </c>
      <c r="BE29" s="183">
        <v>24</v>
      </c>
      <c r="BF29" s="183"/>
      <c r="BG29" s="183"/>
      <c r="BH29" s="183"/>
      <c r="BI29" s="183"/>
      <c r="BJ29" s="183"/>
      <c r="BK29" s="183"/>
      <c r="BL29" s="183"/>
      <c r="BM29" s="183"/>
    </row>
    <row r="30" spans="1:65" ht="21" customHeight="1" x14ac:dyDescent="0.25">
      <c r="A30" s="149">
        <v>25</v>
      </c>
      <c r="B30" s="149" t="str">
        <f t="shared" si="0"/>
        <v>v</v>
      </c>
      <c r="C30" s="149"/>
      <c r="D30" s="149"/>
      <c r="E30" s="174" t="s">
        <v>336</v>
      </c>
      <c r="F30" s="191">
        <v>118246</v>
      </c>
      <c r="G30" s="187" t="s">
        <v>260</v>
      </c>
      <c r="H30" s="176">
        <f t="shared" si="1"/>
        <v>275.55555555555554</v>
      </c>
      <c r="I30" s="473">
        <v>2008</v>
      </c>
      <c r="J30" s="178">
        <f>[1]Aantallen!$B$1-I30</f>
        <v>12</v>
      </c>
      <c r="K30" s="153">
        <f t="shared" si="2"/>
        <v>66.25</v>
      </c>
      <c r="L30" s="164">
        <v>209.30555555555554</v>
      </c>
      <c r="M30" s="206">
        <v>8</v>
      </c>
      <c r="N30" s="206">
        <v>5</v>
      </c>
      <c r="O30" s="206">
        <v>3</v>
      </c>
      <c r="P30" s="181">
        <f t="shared" si="3"/>
        <v>66.25</v>
      </c>
      <c r="Q30" s="206">
        <v>1</v>
      </c>
      <c r="R30" s="206"/>
      <c r="S30" s="206"/>
      <c r="T30" s="181">
        <f t="shared" si="4"/>
        <v>0</v>
      </c>
      <c r="U30" s="206">
        <v>1</v>
      </c>
      <c r="V30" s="206"/>
      <c r="W30" s="206"/>
      <c r="X30" s="181">
        <f t="shared" si="5"/>
        <v>0</v>
      </c>
      <c r="Y30" s="206">
        <v>1</v>
      </c>
      <c r="Z30" s="206"/>
      <c r="AA30" s="206"/>
      <c r="AB30" s="181">
        <f t="shared" si="6"/>
        <v>0</v>
      </c>
      <c r="AC30" s="206">
        <v>1</v>
      </c>
      <c r="AD30" s="206"/>
      <c r="AE30" s="206"/>
      <c r="AF30" s="181">
        <f t="shared" si="7"/>
        <v>0</v>
      </c>
      <c r="AG30" s="206">
        <v>1</v>
      </c>
      <c r="AH30" s="206"/>
      <c r="AI30" s="206"/>
      <c r="AJ30" s="181">
        <f t="shared" si="8"/>
        <v>0</v>
      </c>
      <c r="AK30" s="206">
        <v>1</v>
      </c>
      <c r="AL30" s="206"/>
      <c r="AM30" s="206"/>
      <c r="AN30" s="181">
        <f t="shared" si="9"/>
        <v>0</v>
      </c>
      <c r="AO30" s="180">
        <v>1</v>
      </c>
      <c r="AP30" s="206"/>
      <c r="AQ30" s="206"/>
      <c r="AR30" s="181">
        <f t="shared" si="10"/>
        <v>0</v>
      </c>
      <c r="AS30" s="180">
        <v>1</v>
      </c>
      <c r="AT30" s="206"/>
      <c r="AU30" s="206"/>
      <c r="AV30" s="181">
        <f t="shared" si="11"/>
        <v>0</v>
      </c>
      <c r="AW30" s="180">
        <v>1</v>
      </c>
      <c r="AX30" s="206"/>
      <c r="AY30" s="206"/>
      <c r="AZ30" s="181">
        <f t="shared" si="12"/>
        <v>0</v>
      </c>
      <c r="BA30" s="198">
        <f t="shared" si="13"/>
        <v>250</v>
      </c>
      <c r="BB30" s="189">
        <v>250</v>
      </c>
      <c r="BC30" s="198">
        <f t="shared" si="14"/>
        <v>0</v>
      </c>
      <c r="BD30" s="198" t="str">
        <f t="shared" si="15"/>
        <v>geen actie</v>
      </c>
      <c r="BE30" s="183">
        <v>25</v>
      </c>
      <c r="BF30" s="183"/>
      <c r="BG30" s="183"/>
      <c r="BH30" s="183"/>
      <c r="BI30" s="183"/>
      <c r="BJ30" s="183"/>
      <c r="BK30" s="183"/>
      <c r="BL30" s="183"/>
      <c r="BM30" s="183"/>
    </row>
    <row r="31" spans="1:65" x14ac:dyDescent="0.25">
      <c r="A31" s="149">
        <v>26</v>
      </c>
      <c r="B31" s="149" t="str">
        <f t="shared" si="0"/>
        <v>v</v>
      </c>
      <c r="C31" s="149" t="s">
        <v>239</v>
      </c>
      <c r="D31" s="153"/>
      <c r="E31" s="155" t="s">
        <v>337</v>
      </c>
      <c r="F31" s="155">
        <v>118931</v>
      </c>
      <c r="G31" s="177" t="s">
        <v>254</v>
      </c>
      <c r="H31" s="176">
        <f t="shared" si="1"/>
        <v>940.2380952380953</v>
      </c>
      <c r="I31" s="198">
        <v>2010</v>
      </c>
      <c r="J31" s="178">
        <f>[1]Aantallen!$B$1-I31</f>
        <v>10</v>
      </c>
      <c r="K31" s="153">
        <f t="shared" si="2"/>
        <v>313.57142857142856</v>
      </c>
      <c r="L31" s="164">
        <v>626.66666666666674</v>
      </c>
      <c r="M31" s="206">
        <v>6</v>
      </c>
      <c r="N31" s="206">
        <v>3</v>
      </c>
      <c r="O31" s="206">
        <v>21</v>
      </c>
      <c r="P31" s="181">
        <f t="shared" si="3"/>
        <v>85</v>
      </c>
      <c r="Q31" s="206">
        <v>7</v>
      </c>
      <c r="R31" s="206">
        <v>5</v>
      </c>
      <c r="S31" s="206">
        <v>32</v>
      </c>
      <c r="T31" s="181">
        <f t="shared" si="4"/>
        <v>117.14285714285714</v>
      </c>
      <c r="U31" s="206">
        <v>1</v>
      </c>
      <c r="V31" s="206"/>
      <c r="W31" s="206"/>
      <c r="X31" s="181">
        <f t="shared" si="5"/>
        <v>0</v>
      </c>
      <c r="Y31" s="206">
        <v>1</v>
      </c>
      <c r="Z31" s="206"/>
      <c r="AA31" s="206"/>
      <c r="AB31" s="181">
        <f t="shared" si="6"/>
        <v>0</v>
      </c>
      <c r="AC31" s="206">
        <v>1</v>
      </c>
      <c r="AD31" s="206"/>
      <c r="AE31" s="206"/>
      <c r="AF31" s="181">
        <f t="shared" si="7"/>
        <v>0</v>
      </c>
      <c r="AG31" s="206">
        <v>1</v>
      </c>
      <c r="AH31" s="206"/>
      <c r="AI31" s="206"/>
      <c r="AJ31" s="181">
        <f t="shared" si="8"/>
        <v>0</v>
      </c>
      <c r="AK31" s="206">
        <v>7</v>
      </c>
      <c r="AL31" s="206">
        <v>5</v>
      </c>
      <c r="AM31" s="206">
        <v>28</v>
      </c>
      <c r="AN31" s="181">
        <f t="shared" si="9"/>
        <v>111.42857142857142</v>
      </c>
      <c r="AO31" s="180">
        <v>1</v>
      </c>
      <c r="AP31" s="206"/>
      <c r="AQ31" s="206"/>
      <c r="AR31" s="181">
        <f t="shared" si="10"/>
        <v>0</v>
      </c>
      <c r="AS31" s="180">
        <v>1</v>
      </c>
      <c r="AT31" s="206"/>
      <c r="AU31" s="206"/>
      <c r="AV31" s="181">
        <f t="shared" si="11"/>
        <v>0</v>
      </c>
      <c r="AW31" s="180">
        <v>1</v>
      </c>
      <c r="AX31" s="206"/>
      <c r="AY31" s="206"/>
      <c r="AZ31" s="181">
        <f t="shared" si="12"/>
        <v>0</v>
      </c>
      <c r="BA31" s="198">
        <f t="shared" si="13"/>
        <v>750</v>
      </c>
      <c r="BB31" s="189">
        <v>500</v>
      </c>
      <c r="BC31" s="198">
        <f t="shared" si="14"/>
        <v>250</v>
      </c>
      <c r="BD31" s="198" t="str">
        <f t="shared" si="15"/>
        <v>diploma uitschrijven: 750 punten</v>
      </c>
      <c r="BE31" s="183">
        <v>26</v>
      </c>
      <c r="BF31" s="183"/>
      <c r="BG31" s="183"/>
      <c r="BH31" s="183"/>
      <c r="BI31" s="183"/>
      <c r="BJ31" s="183"/>
      <c r="BK31" s="183"/>
      <c r="BL31" s="183"/>
      <c r="BM31" s="183"/>
    </row>
    <row r="32" spans="1:65" ht="21" customHeight="1" x14ac:dyDescent="0.25">
      <c r="A32" s="149">
        <v>27</v>
      </c>
      <c r="B32" s="149" t="str">
        <f t="shared" si="0"/>
        <v>v</v>
      </c>
      <c r="C32" s="149" t="s">
        <v>239</v>
      </c>
      <c r="D32" s="184"/>
      <c r="E32" s="174" t="s">
        <v>338</v>
      </c>
      <c r="F32" s="191">
        <v>117497</v>
      </c>
      <c r="G32" s="187" t="s">
        <v>319</v>
      </c>
      <c r="H32" s="176">
        <f t="shared" si="1"/>
        <v>141.90476190476193</v>
      </c>
      <c r="I32" s="198">
        <v>2009</v>
      </c>
      <c r="J32" s="178">
        <f>[1]Aantallen!$B$1-I32</f>
        <v>11</v>
      </c>
      <c r="K32" s="153">
        <f t="shared" si="2"/>
        <v>0</v>
      </c>
      <c r="L32" s="164">
        <v>141.90476190476193</v>
      </c>
      <c r="M32" s="206">
        <v>1</v>
      </c>
      <c r="N32" s="206"/>
      <c r="O32" s="206"/>
      <c r="P32" s="181">
        <f t="shared" si="3"/>
        <v>0</v>
      </c>
      <c r="Q32" s="206">
        <v>1</v>
      </c>
      <c r="R32" s="206"/>
      <c r="S32" s="206"/>
      <c r="T32" s="181">
        <f t="shared" si="4"/>
        <v>0</v>
      </c>
      <c r="U32" s="206">
        <v>1</v>
      </c>
      <c r="V32" s="206"/>
      <c r="W32" s="206"/>
      <c r="X32" s="181">
        <f t="shared" si="5"/>
        <v>0</v>
      </c>
      <c r="Y32" s="206">
        <v>1</v>
      </c>
      <c r="Z32" s="206"/>
      <c r="AA32" s="206"/>
      <c r="AB32" s="181">
        <f t="shared" si="6"/>
        <v>0</v>
      </c>
      <c r="AC32" s="206">
        <v>1</v>
      </c>
      <c r="AD32" s="206"/>
      <c r="AE32" s="206"/>
      <c r="AF32" s="181">
        <f t="shared" si="7"/>
        <v>0</v>
      </c>
      <c r="AG32" s="206">
        <v>1</v>
      </c>
      <c r="AH32" s="206"/>
      <c r="AI32" s="206"/>
      <c r="AJ32" s="181">
        <f t="shared" si="8"/>
        <v>0</v>
      </c>
      <c r="AK32" s="206">
        <v>1</v>
      </c>
      <c r="AL32" s="206"/>
      <c r="AM32" s="206"/>
      <c r="AN32" s="181">
        <f t="shared" si="9"/>
        <v>0</v>
      </c>
      <c r="AO32" s="180">
        <v>1</v>
      </c>
      <c r="AP32" s="206"/>
      <c r="AQ32" s="206"/>
      <c r="AR32" s="181">
        <f t="shared" si="10"/>
        <v>0</v>
      </c>
      <c r="AS32" s="180">
        <v>1</v>
      </c>
      <c r="AT32" s="206"/>
      <c r="AU32" s="206"/>
      <c r="AV32" s="181">
        <f t="shared" si="11"/>
        <v>0</v>
      </c>
      <c r="AW32" s="180">
        <v>1</v>
      </c>
      <c r="AX32" s="206"/>
      <c r="AY32" s="206"/>
      <c r="AZ32" s="181">
        <f t="shared" si="12"/>
        <v>0</v>
      </c>
      <c r="BA32" s="198">
        <f t="shared" si="13"/>
        <v>0</v>
      </c>
      <c r="BB32" s="189">
        <v>0</v>
      </c>
      <c r="BC32" s="198">
        <f t="shared" si="14"/>
        <v>0</v>
      </c>
      <c r="BD32" s="198" t="str">
        <f t="shared" si="15"/>
        <v>geen actie</v>
      </c>
      <c r="BE32" s="183">
        <v>27</v>
      </c>
      <c r="BF32" s="183"/>
      <c r="BG32" s="183"/>
      <c r="BH32" s="183"/>
      <c r="BI32" s="183"/>
      <c r="BJ32" s="183"/>
      <c r="BK32" s="183"/>
      <c r="BL32" s="183"/>
      <c r="BM32" s="183"/>
    </row>
    <row r="33" spans="1:65" ht="20.65" customHeight="1" x14ac:dyDescent="0.25">
      <c r="A33" s="149">
        <v>28</v>
      </c>
      <c r="B33" s="149" t="str">
        <f t="shared" si="0"/>
        <v>v</v>
      </c>
      <c r="C33" s="149" t="s">
        <v>239</v>
      </c>
      <c r="D33" s="149"/>
      <c r="E33" s="174" t="s">
        <v>339</v>
      </c>
      <c r="F33" s="194"/>
      <c r="G33" s="149" t="s">
        <v>340</v>
      </c>
      <c r="H33" s="176">
        <f t="shared" si="1"/>
        <v>43.333333333333329</v>
      </c>
      <c r="I33" s="198">
        <v>2008</v>
      </c>
      <c r="J33" s="178">
        <f>[1]Aantallen!$B$1-I33</f>
        <v>12</v>
      </c>
      <c r="K33" s="153">
        <f t="shared" si="2"/>
        <v>29.999999999999996</v>
      </c>
      <c r="L33" s="164">
        <v>13.333333333333332</v>
      </c>
      <c r="M33" s="206">
        <v>6</v>
      </c>
      <c r="N33" s="206">
        <v>1</v>
      </c>
      <c r="O33" s="206">
        <v>8</v>
      </c>
      <c r="P33" s="181">
        <f t="shared" si="3"/>
        <v>30</v>
      </c>
      <c r="Q33" s="206">
        <v>1</v>
      </c>
      <c r="R33" s="206"/>
      <c r="S33" s="206"/>
      <c r="T33" s="181">
        <f t="shared" si="4"/>
        <v>0</v>
      </c>
      <c r="U33" s="206">
        <v>1</v>
      </c>
      <c r="V33" s="206"/>
      <c r="W33" s="206"/>
      <c r="X33" s="181">
        <f t="shared" si="5"/>
        <v>0</v>
      </c>
      <c r="Y33" s="206">
        <v>1</v>
      </c>
      <c r="Z33" s="206"/>
      <c r="AA33" s="206"/>
      <c r="AB33" s="181">
        <f t="shared" si="6"/>
        <v>0</v>
      </c>
      <c r="AC33" s="206">
        <v>1</v>
      </c>
      <c r="AD33" s="206"/>
      <c r="AE33" s="206"/>
      <c r="AF33" s="181">
        <f t="shared" si="7"/>
        <v>0</v>
      </c>
      <c r="AG33" s="206">
        <v>1</v>
      </c>
      <c r="AH33" s="206"/>
      <c r="AI33" s="206"/>
      <c r="AJ33" s="181">
        <f t="shared" si="8"/>
        <v>0</v>
      </c>
      <c r="AK33" s="206">
        <v>1</v>
      </c>
      <c r="AL33" s="206"/>
      <c r="AM33" s="206"/>
      <c r="AN33" s="181">
        <f t="shared" si="9"/>
        <v>0</v>
      </c>
      <c r="AO33" s="180">
        <v>1</v>
      </c>
      <c r="AP33" s="206"/>
      <c r="AQ33" s="206"/>
      <c r="AR33" s="181">
        <f t="shared" si="10"/>
        <v>0</v>
      </c>
      <c r="AS33" s="180">
        <v>1</v>
      </c>
      <c r="AT33" s="206"/>
      <c r="AU33" s="206"/>
      <c r="AV33" s="181">
        <f t="shared" si="11"/>
        <v>0</v>
      </c>
      <c r="AW33" s="180">
        <v>1</v>
      </c>
      <c r="AX33" s="206"/>
      <c r="AY33" s="206"/>
      <c r="AZ33" s="181">
        <f t="shared" si="12"/>
        <v>0</v>
      </c>
      <c r="BA33" s="198">
        <f t="shared" si="13"/>
        <v>0</v>
      </c>
      <c r="BB33" s="189">
        <v>0</v>
      </c>
      <c r="BC33" s="198">
        <f t="shared" si="14"/>
        <v>0</v>
      </c>
      <c r="BD33" s="198" t="str">
        <f t="shared" si="15"/>
        <v>geen actie</v>
      </c>
      <c r="BE33" s="183">
        <v>28</v>
      </c>
      <c r="BF33" s="183"/>
      <c r="BG33" s="183"/>
      <c r="BH33" s="183"/>
      <c r="BI33" s="183"/>
      <c r="BJ33" s="183"/>
      <c r="BK33" s="183"/>
      <c r="BL33" s="183"/>
      <c r="BM33" s="183"/>
    </row>
    <row r="34" spans="1:65" ht="20.65" customHeight="1" x14ac:dyDescent="0.25">
      <c r="A34" s="149">
        <v>29</v>
      </c>
      <c r="B34" s="149" t="str">
        <f t="shared" ref="B34:B65" si="16">IF(A34=BE34,"v","x")</f>
        <v>v</v>
      </c>
      <c r="C34" s="149"/>
      <c r="D34" s="188"/>
      <c r="E34" s="174" t="s">
        <v>658</v>
      </c>
      <c r="F34" s="194"/>
      <c r="G34" s="177"/>
      <c r="H34" s="176">
        <f t="shared" ref="H34:H65" si="17">SUM(L34+P34+T34+X34+AB34+AF34+AJ34+AN34+AR34+AV34+AZ34)</f>
        <v>464.38095238095264</v>
      </c>
      <c r="I34" s="198">
        <v>2007</v>
      </c>
      <c r="J34" s="178">
        <f>[1]Aantallen!$B$1-I34</f>
        <v>13</v>
      </c>
      <c r="K34" s="153">
        <f t="shared" ref="K34:K65" si="18">H34-L34</f>
        <v>0</v>
      </c>
      <c r="L34" s="164">
        <v>464.38095238095264</v>
      </c>
      <c r="M34" s="206">
        <v>1</v>
      </c>
      <c r="N34" s="206"/>
      <c r="O34" s="206"/>
      <c r="P34" s="181">
        <f t="shared" ref="P34:P65" si="19">SUM(N34*10+O34)/M34*10</f>
        <v>0</v>
      </c>
      <c r="Q34" s="206">
        <v>1</v>
      </c>
      <c r="R34" s="206"/>
      <c r="S34" s="206"/>
      <c r="T34" s="181">
        <f t="shared" ref="T34:T65" si="20">SUM(R34*10+S34)/Q34*10</f>
        <v>0</v>
      </c>
      <c r="U34" s="206">
        <v>1</v>
      </c>
      <c r="V34" s="206"/>
      <c r="W34" s="206"/>
      <c r="X34" s="181">
        <f t="shared" ref="X34:X65" si="21">SUM(V34*10+W34)/U34*10</f>
        <v>0</v>
      </c>
      <c r="Y34" s="206">
        <v>1</v>
      </c>
      <c r="Z34" s="206"/>
      <c r="AA34" s="206"/>
      <c r="AB34" s="181">
        <f t="shared" ref="AB34:AB65" si="22">SUM(Z34*10+AA34)/Y34*10</f>
        <v>0</v>
      </c>
      <c r="AC34" s="206">
        <v>1</v>
      </c>
      <c r="AD34" s="206"/>
      <c r="AE34" s="206"/>
      <c r="AF34" s="181">
        <f t="shared" ref="AF34:AF65" si="23">SUM(AD34*10+AE34)/AC34*10</f>
        <v>0</v>
      </c>
      <c r="AG34" s="206">
        <v>1</v>
      </c>
      <c r="AH34" s="206"/>
      <c r="AI34" s="206"/>
      <c r="AJ34" s="181">
        <f t="shared" ref="AJ34:AJ65" si="24">SUM(AH34*10+AI34)/AG34*10</f>
        <v>0</v>
      </c>
      <c r="AK34" s="206">
        <v>1</v>
      </c>
      <c r="AL34" s="206"/>
      <c r="AM34" s="206"/>
      <c r="AN34" s="181">
        <f t="shared" ref="AN34:AN65" si="25">SUM(AL34*10+AM34)/AK34*10</f>
        <v>0</v>
      </c>
      <c r="AO34" s="180">
        <v>1</v>
      </c>
      <c r="AP34" s="206"/>
      <c r="AQ34" s="206"/>
      <c r="AR34" s="181">
        <f t="shared" ref="AR34:AR65" si="26">SUM(AP34*10+AQ34)/AO34*10</f>
        <v>0</v>
      </c>
      <c r="AS34" s="180">
        <v>1</v>
      </c>
      <c r="AT34" s="206"/>
      <c r="AU34" s="206"/>
      <c r="AV34" s="181">
        <f t="shared" ref="AV34:AV65" si="27">SUM(AT34*10+AU34)/AS34*10</f>
        <v>0</v>
      </c>
      <c r="AW34" s="180">
        <v>1</v>
      </c>
      <c r="AX34" s="206"/>
      <c r="AY34" s="206"/>
      <c r="AZ34" s="181">
        <f t="shared" ref="AZ34:AZ65" si="28">SUM(AX34*10+AY34)/AW34*10</f>
        <v>0</v>
      </c>
      <c r="BA34" s="198">
        <f t="shared" ref="BA34:BA65" si="29">IF(H34&lt;250,0,IF(H34&lt;500,250,IF(H34&lt;750,"500",IF(H34&lt;1000,750,IF(H34&lt;1500,1000,IF(H34&lt;2000,1500,IF(H34&lt;2500,2000,IF(H34&lt;3000,2500,3000))))))))</f>
        <v>250</v>
      </c>
      <c r="BB34" s="189">
        <v>250</v>
      </c>
      <c r="BC34" s="198">
        <f t="shared" si="14"/>
        <v>0</v>
      </c>
      <c r="BD34" s="198" t="str">
        <f t="shared" ref="BD34:BD65" si="30">IF(BC34=0,"geen actie",CONCATENATE("diploma uitschrijven: ",BA34," punten"))</f>
        <v>geen actie</v>
      </c>
      <c r="BE34" s="183">
        <v>29</v>
      </c>
      <c r="BF34" s="183"/>
      <c r="BG34" s="183"/>
      <c r="BH34" s="183"/>
      <c r="BI34" s="183"/>
      <c r="BJ34" s="183"/>
      <c r="BK34" s="183"/>
      <c r="BL34" s="183"/>
      <c r="BM34" s="183"/>
    </row>
    <row r="35" spans="1:65" ht="18" customHeight="1" x14ac:dyDescent="0.25">
      <c r="A35" s="149">
        <v>30</v>
      </c>
      <c r="B35" s="149" t="str">
        <f t="shared" si="16"/>
        <v>v</v>
      </c>
      <c r="C35" s="149" t="s">
        <v>239</v>
      </c>
      <c r="D35" s="153"/>
      <c r="E35" s="174" t="s">
        <v>341</v>
      </c>
      <c r="F35" s="191">
        <v>117374</v>
      </c>
      <c r="G35" s="187" t="s">
        <v>319</v>
      </c>
      <c r="H35" s="176">
        <f t="shared" si="17"/>
        <v>445.59523809523807</v>
      </c>
      <c r="I35" s="198">
        <v>2008</v>
      </c>
      <c r="J35" s="178">
        <f>[1]Aantallen!$B$1-I35</f>
        <v>12</v>
      </c>
      <c r="K35" s="153">
        <f t="shared" si="18"/>
        <v>60</v>
      </c>
      <c r="L35" s="164">
        <v>385.59523809523807</v>
      </c>
      <c r="M35" s="206">
        <v>7</v>
      </c>
      <c r="N35" s="206">
        <v>2</v>
      </c>
      <c r="O35" s="206">
        <v>22</v>
      </c>
      <c r="P35" s="181">
        <f t="shared" si="19"/>
        <v>60</v>
      </c>
      <c r="Q35" s="206">
        <v>1</v>
      </c>
      <c r="R35" s="206"/>
      <c r="S35" s="206"/>
      <c r="T35" s="181">
        <f t="shared" si="20"/>
        <v>0</v>
      </c>
      <c r="U35" s="206">
        <v>1</v>
      </c>
      <c r="V35" s="206"/>
      <c r="W35" s="206"/>
      <c r="X35" s="181">
        <f t="shared" si="21"/>
        <v>0</v>
      </c>
      <c r="Y35" s="206">
        <v>1</v>
      </c>
      <c r="Z35" s="206"/>
      <c r="AA35" s="206"/>
      <c r="AB35" s="181">
        <f t="shared" si="22"/>
        <v>0</v>
      </c>
      <c r="AC35" s="206">
        <v>1</v>
      </c>
      <c r="AD35" s="206"/>
      <c r="AE35" s="206"/>
      <c r="AF35" s="181">
        <f t="shared" si="23"/>
        <v>0</v>
      </c>
      <c r="AG35" s="206">
        <v>1</v>
      </c>
      <c r="AH35" s="206"/>
      <c r="AI35" s="206"/>
      <c r="AJ35" s="181">
        <f t="shared" si="24"/>
        <v>0</v>
      </c>
      <c r="AK35" s="206">
        <v>1</v>
      </c>
      <c r="AL35" s="206"/>
      <c r="AM35" s="206"/>
      <c r="AN35" s="181">
        <f t="shared" si="25"/>
        <v>0</v>
      </c>
      <c r="AO35" s="180">
        <v>1</v>
      </c>
      <c r="AP35" s="206"/>
      <c r="AQ35" s="206"/>
      <c r="AR35" s="181">
        <f t="shared" si="26"/>
        <v>0</v>
      </c>
      <c r="AS35" s="180">
        <v>1</v>
      </c>
      <c r="AT35" s="206"/>
      <c r="AU35" s="206"/>
      <c r="AV35" s="181">
        <f t="shared" si="27"/>
        <v>0</v>
      </c>
      <c r="AW35" s="180">
        <v>1</v>
      </c>
      <c r="AX35" s="206"/>
      <c r="AY35" s="206"/>
      <c r="AZ35" s="181">
        <f t="shared" si="28"/>
        <v>0</v>
      </c>
      <c r="BA35" s="198">
        <f t="shared" si="29"/>
        <v>250</v>
      </c>
      <c r="BB35" s="189">
        <v>250</v>
      </c>
      <c r="BC35" s="198">
        <f t="shared" si="14"/>
        <v>0</v>
      </c>
      <c r="BD35" s="198" t="str">
        <f t="shared" si="30"/>
        <v>geen actie</v>
      </c>
      <c r="BE35" s="183">
        <v>30</v>
      </c>
      <c r="BF35" s="183"/>
      <c r="BG35" s="183"/>
      <c r="BH35" s="183"/>
      <c r="BI35" s="183"/>
      <c r="BJ35" s="183"/>
      <c r="BK35" s="183"/>
      <c r="BL35" s="183"/>
      <c r="BM35" s="183"/>
    </row>
    <row r="36" spans="1:65" x14ac:dyDescent="0.25">
      <c r="A36" s="149">
        <v>31</v>
      </c>
      <c r="B36" s="149" t="str">
        <f t="shared" si="16"/>
        <v>v</v>
      </c>
      <c r="C36" s="149" t="s">
        <v>239</v>
      </c>
      <c r="D36" s="219"/>
      <c r="E36" s="174" t="s">
        <v>342</v>
      </c>
      <c r="F36" s="191"/>
      <c r="G36" s="187" t="s">
        <v>243</v>
      </c>
      <c r="H36" s="176">
        <f t="shared" si="17"/>
        <v>121.90476190476191</v>
      </c>
      <c r="I36" s="198">
        <v>2008</v>
      </c>
      <c r="J36" s="178">
        <f>[1]Aantallen!$B$1-I36</f>
        <v>12</v>
      </c>
      <c r="K36" s="153">
        <f t="shared" si="18"/>
        <v>84.761904761904759</v>
      </c>
      <c r="L36" s="164">
        <v>37.142857142857146</v>
      </c>
      <c r="M36" s="206">
        <v>7</v>
      </c>
      <c r="N36" s="206">
        <v>3</v>
      </c>
      <c r="O36" s="206">
        <v>20</v>
      </c>
      <c r="P36" s="181">
        <f t="shared" si="19"/>
        <v>71.428571428571431</v>
      </c>
      <c r="Q36" s="206">
        <v>6</v>
      </c>
      <c r="R36" s="206">
        <v>0</v>
      </c>
      <c r="S36" s="206">
        <v>8</v>
      </c>
      <c r="T36" s="181">
        <f t="shared" si="20"/>
        <v>13.333333333333332</v>
      </c>
      <c r="U36" s="206">
        <v>1</v>
      </c>
      <c r="V36" s="206"/>
      <c r="W36" s="206"/>
      <c r="X36" s="181">
        <f t="shared" si="21"/>
        <v>0</v>
      </c>
      <c r="Y36" s="206">
        <v>1</v>
      </c>
      <c r="Z36" s="206"/>
      <c r="AA36" s="206"/>
      <c r="AB36" s="181">
        <f t="shared" si="22"/>
        <v>0</v>
      </c>
      <c r="AC36" s="206">
        <v>1</v>
      </c>
      <c r="AD36" s="206"/>
      <c r="AE36" s="206"/>
      <c r="AF36" s="181">
        <f t="shared" si="23"/>
        <v>0</v>
      </c>
      <c r="AG36" s="206">
        <v>1</v>
      </c>
      <c r="AH36" s="206"/>
      <c r="AI36" s="206"/>
      <c r="AJ36" s="181">
        <f t="shared" si="24"/>
        <v>0</v>
      </c>
      <c r="AK36" s="206">
        <v>1</v>
      </c>
      <c r="AL36" s="206"/>
      <c r="AM36" s="206"/>
      <c r="AN36" s="181">
        <f t="shared" si="25"/>
        <v>0</v>
      </c>
      <c r="AO36" s="180">
        <v>1</v>
      </c>
      <c r="AP36" s="206"/>
      <c r="AQ36" s="206"/>
      <c r="AR36" s="181">
        <f t="shared" si="26"/>
        <v>0</v>
      </c>
      <c r="AS36" s="180">
        <v>1</v>
      </c>
      <c r="AT36" s="206"/>
      <c r="AU36" s="206"/>
      <c r="AV36" s="181">
        <f t="shared" si="27"/>
        <v>0</v>
      </c>
      <c r="AW36" s="180">
        <v>1</v>
      </c>
      <c r="AX36" s="206"/>
      <c r="AY36" s="206"/>
      <c r="AZ36" s="181">
        <f t="shared" si="28"/>
        <v>0</v>
      </c>
      <c r="BA36" s="198">
        <f t="shared" si="29"/>
        <v>0</v>
      </c>
      <c r="BB36" s="189">
        <v>0</v>
      </c>
      <c r="BC36" s="198">
        <f t="shared" si="14"/>
        <v>0</v>
      </c>
      <c r="BD36" s="198" t="str">
        <f t="shared" si="30"/>
        <v>geen actie</v>
      </c>
      <c r="BE36" s="183">
        <v>31</v>
      </c>
      <c r="BF36" s="183"/>
      <c r="BG36" s="183"/>
      <c r="BH36" s="183"/>
      <c r="BI36" s="183"/>
      <c r="BM36" s="183"/>
    </row>
    <row r="37" spans="1:65" x14ac:dyDescent="0.25">
      <c r="A37" s="149">
        <v>56</v>
      </c>
      <c r="B37" s="149" t="str">
        <f t="shared" si="16"/>
        <v>v</v>
      </c>
      <c r="C37" s="149"/>
      <c r="D37" s="373"/>
      <c r="E37" s="155" t="s">
        <v>667</v>
      </c>
      <c r="F37" s="155">
        <v>118760</v>
      </c>
      <c r="G37" s="177" t="s">
        <v>666</v>
      </c>
      <c r="H37" s="176">
        <f t="shared" si="17"/>
        <v>95.714285714285708</v>
      </c>
      <c r="I37" s="198">
        <v>2010</v>
      </c>
      <c r="J37" s="178">
        <f>[1]Aantallen!$B$1-I37</f>
        <v>10</v>
      </c>
      <c r="K37" s="153">
        <f t="shared" si="18"/>
        <v>95.714285714285708</v>
      </c>
      <c r="L37" s="164"/>
      <c r="M37" s="206">
        <v>1</v>
      </c>
      <c r="N37" s="206"/>
      <c r="O37" s="206"/>
      <c r="P37" s="181">
        <f t="shared" si="19"/>
        <v>0</v>
      </c>
      <c r="Q37" s="206">
        <v>1</v>
      </c>
      <c r="R37" s="206"/>
      <c r="S37" s="206"/>
      <c r="T37" s="181">
        <f t="shared" si="20"/>
        <v>0</v>
      </c>
      <c r="U37" s="206">
        <v>1</v>
      </c>
      <c r="V37" s="206"/>
      <c r="W37" s="206"/>
      <c r="X37" s="181">
        <f t="shared" si="21"/>
        <v>0</v>
      </c>
      <c r="Y37" s="206">
        <v>1</v>
      </c>
      <c r="Z37" s="206"/>
      <c r="AA37" s="206"/>
      <c r="AB37" s="181">
        <f t="shared" si="22"/>
        <v>0</v>
      </c>
      <c r="AC37" s="206">
        <v>1</v>
      </c>
      <c r="AD37" s="206"/>
      <c r="AE37" s="206"/>
      <c r="AF37" s="181">
        <f t="shared" si="23"/>
        <v>0</v>
      </c>
      <c r="AG37" s="206">
        <v>1</v>
      </c>
      <c r="AH37" s="206"/>
      <c r="AI37" s="206"/>
      <c r="AJ37" s="181">
        <f t="shared" si="24"/>
        <v>0</v>
      </c>
      <c r="AK37" s="206">
        <v>7</v>
      </c>
      <c r="AL37" s="206">
        <v>4</v>
      </c>
      <c r="AM37" s="206">
        <v>27</v>
      </c>
      <c r="AN37" s="181">
        <f t="shared" si="25"/>
        <v>95.714285714285708</v>
      </c>
      <c r="AO37" s="180">
        <v>1</v>
      </c>
      <c r="AP37" s="206"/>
      <c r="AQ37" s="206"/>
      <c r="AR37" s="181">
        <f t="shared" si="26"/>
        <v>0</v>
      </c>
      <c r="AS37" s="180">
        <v>1</v>
      </c>
      <c r="AT37" s="206"/>
      <c r="AU37" s="206"/>
      <c r="AV37" s="181">
        <f t="shared" si="27"/>
        <v>0</v>
      </c>
      <c r="AW37" s="180">
        <v>1</v>
      </c>
      <c r="AX37" s="206"/>
      <c r="AY37" s="206"/>
      <c r="AZ37" s="181">
        <f t="shared" si="28"/>
        <v>0</v>
      </c>
      <c r="BA37" s="198">
        <f t="shared" si="29"/>
        <v>0</v>
      </c>
      <c r="BB37" s="189">
        <v>0</v>
      </c>
      <c r="BC37" s="198">
        <f t="shared" si="14"/>
        <v>0</v>
      </c>
      <c r="BD37" s="198" t="str">
        <f t="shared" si="30"/>
        <v>geen actie</v>
      </c>
      <c r="BE37" s="183">
        <v>56</v>
      </c>
      <c r="BF37" s="183"/>
      <c r="BG37" s="183"/>
      <c r="BH37" s="183"/>
      <c r="BI37" s="183"/>
      <c r="BJ37" s="183"/>
      <c r="BK37" s="183"/>
      <c r="BL37" s="183"/>
      <c r="BM37" s="183"/>
    </row>
    <row r="38" spans="1:65" x14ac:dyDescent="0.25">
      <c r="A38" s="149">
        <v>32</v>
      </c>
      <c r="B38" s="149" t="str">
        <f t="shared" si="16"/>
        <v>v</v>
      </c>
      <c r="C38" s="149" t="s">
        <v>239</v>
      </c>
      <c r="D38" s="220"/>
      <c r="E38" s="174" t="s">
        <v>343</v>
      </c>
      <c r="F38" s="191">
        <v>117993</v>
      </c>
      <c r="G38" s="153" t="s">
        <v>245</v>
      </c>
      <c r="H38" s="176">
        <f t="shared" si="17"/>
        <v>136.66666666666666</v>
      </c>
      <c r="I38" s="203">
        <v>2009</v>
      </c>
      <c r="J38" s="178">
        <f>[1]Aantallen!$B$1-I38</f>
        <v>11</v>
      </c>
      <c r="K38" s="153">
        <f t="shared" si="18"/>
        <v>0</v>
      </c>
      <c r="L38" s="164">
        <v>136.66666666666666</v>
      </c>
      <c r="M38" s="206">
        <v>1</v>
      </c>
      <c r="N38" s="206"/>
      <c r="O38" s="206"/>
      <c r="P38" s="181">
        <f t="shared" si="19"/>
        <v>0</v>
      </c>
      <c r="Q38" s="206">
        <v>1</v>
      </c>
      <c r="R38" s="206"/>
      <c r="S38" s="206"/>
      <c r="T38" s="181">
        <f t="shared" si="20"/>
        <v>0</v>
      </c>
      <c r="U38" s="206">
        <v>1</v>
      </c>
      <c r="V38" s="206"/>
      <c r="W38" s="206"/>
      <c r="X38" s="181">
        <f t="shared" si="21"/>
        <v>0</v>
      </c>
      <c r="Y38" s="206">
        <v>1</v>
      </c>
      <c r="Z38" s="206"/>
      <c r="AA38" s="206"/>
      <c r="AB38" s="181">
        <f t="shared" si="22"/>
        <v>0</v>
      </c>
      <c r="AC38" s="206">
        <v>1</v>
      </c>
      <c r="AD38" s="206"/>
      <c r="AE38" s="206"/>
      <c r="AF38" s="181">
        <f t="shared" si="23"/>
        <v>0</v>
      </c>
      <c r="AG38" s="206">
        <v>1</v>
      </c>
      <c r="AH38" s="206"/>
      <c r="AI38" s="206"/>
      <c r="AJ38" s="181">
        <f t="shared" si="24"/>
        <v>0</v>
      </c>
      <c r="AK38" s="206">
        <v>1</v>
      </c>
      <c r="AL38" s="206"/>
      <c r="AM38" s="206"/>
      <c r="AN38" s="181">
        <f t="shared" si="25"/>
        <v>0</v>
      </c>
      <c r="AO38" s="180">
        <v>1</v>
      </c>
      <c r="AP38" s="206"/>
      <c r="AQ38" s="206"/>
      <c r="AR38" s="181">
        <f t="shared" si="26"/>
        <v>0</v>
      </c>
      <c r="AS38" s="180">
        <v>1</v>
      </c>
      <c r="AT38" s="206"/>
      <c r="AU38" s="206"/>
      <c r="AV38" s="181">
        <f t="shared" si="27"/>
        <v>0</v>
      </c>
      <c r="AW38" s="180">
        <v>1</v>
      </c>
      <c r="AX38" s="206"/>
      <c r="AY38" s="206"/>
      <c r="AZ38" s="181">
        <f t="shared" si="28"/>
        <v>0</v>
      </c>
      <c r="BA38" s="198">
        <f t="shared" si="29"/>
        <v>0</v>
      </c>
      <c r="BB38" s="189">
        <v>0</v>
      </c>
      <c r="BC38" s="198">
        <f t="shared" si="14"/>
        <v>0</v>
      </c>
      <c r="BD38" s="198" t="str">
        <f t="shared" si="30"/>
        <v>geen actie</v>
      </c>
      <c r="BE38" s="183">
        <v>32</v>
      </c>
      <c r="BF38" s="183"/>
      <c r="BG38" s="183"/>
      <c r="BH38" s="183"/>
      <c r="BI38" s="183"/>
      <c r="BJ38" s="183"/>
      <c r="BK38" s="183"/>
      <c r="BL38" s="183"/>
      <c r="BM38" s="183"/>
    </row>
    <row r="39" spans="1:65" x14ac:dyDescent="0.25">
      <c r="A39" s="149">
        <v>53</v>
      </c>
      <c r="B39" s="149" t="str">
        <f t="shared" si="16"/>
        <v>v</v>
      </c>
      <c r="C39" s="149" t="s">
        <v>239</v>
      </c>
      <c r="D39" s="193"/>
      <c r="E39" s="174" t="s">
        <v>646</v>
      </c>
      <c r="F39" s="191"/>
      <c r="G39" s="187" t="s">
        <v>245</v>
      </c>
      <c r="H39" s="176">
        <f t="shared" si="17"/>
        <v>164.28571428571428</v>
      </c>
      <c r="I39" s="198">
        <v>2009</v>
      </c>
      <c r="J39" s="178">
        <f>[1]Aantallen!$B$1-I39</f>
        <v>11</v>
      </c>
      <c r="K39" s="153">
        <f t="shared" si="18"/>
        <v>164.28571428571428</v>
      </c>
      <c r="L39" s="164"/>
      <c r="M39" s="206">
        <v>1</v>
      </c>
      <c r="N39" s="206"/>
      <c r="O39" s="206"/>
      <c r="P39" s="181">
        <f t="shared" si="19"/>
        <v>0</v>
      </c>
      <c r="Q39" s="206">
        <v>7</v>
      </c>
      <c r="R39" s="206">
        <v>2</v>
      </c>
      <c r="S39" s="206">
        <v>14</v>
      </c>
      <c r="T39" s="181">
        <f t="shared" si="20"/>
        <v>48.571428571428569</v>
      </c>
      <c r="U39" s="206">
        <v>1</v>
      </c>
      <c r="V39" s="206"/>
      <c r="W39" s="206"/>
      <c r="X39" s="181">
        <f t="shared" si="21"/>
        <v>0</v>
      </c>
      <c r="Y39" s="206">
        <v>1</v>
      </c>
      <c r="Z39" s="206"/>
      <c r="AA39" s="206"/>
      <c r="AB39" s="181">
        <f t="shared" si="22"/>
        <v>0</v>
      </c>
      <c r="AC39" s="206">
        <v>1</v>
      </c>
      <c r="AD39" s="206"/>
      <c r="AE39" s="206"/>
      <c r="AF39" s="181">
        <f t="shared" si="23"/>
        <v>0</v>
      </c>
      <c r="AG39" s="206">
        <v>1</v>
      </c>
      <c r="AH39" s="206"/>
      <c r="AI39" s="206"/>
      <c r="AJ39" s="181">
        <f t="shared" si="24"/>
        <v>0</v>
      </c>
      <c r="AK39" s="206">
        <v>7</v>
      </c>
      <c r="AL39" s="206">
        <v>5</v>
      </c>
      <c r="AM39" s="206">
        <v>31</v>
      </c>
      <c r="AN39" s="181">
        <f t="shared" si="25"/>
        <v>115.71428571428571</v>
      </c>
      <c r="AO39" s="180">
        <v>1</v>
      </c>
      <c r="AP39" s="206"/>
      <c r="AQ39" s="206"/>
      <c r="AR39" s="181">
        <f t="shared" si="26"/>
        <v>0</v>
      </c>
      <c r="AS39" s="180">
        <v>1</v>
      </c>
      <c r="AT39" s="206"/>
      <c r="AU39" s="206"/>
      <c r="AV39" s="181">
        <f t="shared" si="27"/>
        <v>0</v>
      </c>
      <c r="AW39" s="180">
        <v>1</v>
      </c>
      <c r="AX39" s="206"/>
      <c r="AY39" s="206"/>
      <c r="AZ39" s="181">
        <f t="shared" si="28"/>
        <v>0</v>
      </c>
      <c r="BA39" s="198">
        <f t="shared" si="29"/>
        <v>0</v>
      </c>
      <c r="BB39" s="189">
        <v>0</v>
      </c>
      <c r="BC39" s="198">
        <f t="shared" si="14"/>
        <v>0</v>
      </c>
      <c r="BD39" s="198" t="str">
        <f t="shared" si="30"/>
        <v>geen actie</v>
      </c>
      <c r="BE39" s="183">
        <v>53</v>
      </c>
      <c r="BF39" s="183"/>
      <c r="BG39" s="183"/>
      <c r="BH39" s="183"/>
      <c r="BI39" s="183"/>
      <c r="BJ39" s="183"/>
      <c r="BK39" s="183"/>
      <c r="BL39" s="183"/>
      <c r="BM39" s="183"/>
    </row>
    <row r="40" spans="1:65" x14ac:dyDescent="0.25">
      <c r="A40" s="149">
        <v>5</v>
      </c>
      <c r="B40" s="149" t="str">
        <f t="shared" si="16"/>
        <v>v</v>
      </c>
      <c r="C40" s="149"/>
      <c r="D40" s="190"/>
      <c r="E40" s="174" t="s">
        <v>344</v>
      </c>
      <c r="F40" s="191">
        <v>118285</v>
      </c>
      <c r="G40" s="187" t="s">
        <v>249</v>
      </c>
      <c r="H40" s="176">
        <f t="shared" si="17"/>
        <v>234.63095238095238</v>
      </c>
      <c r="I40" s="198">
        <v>2009</v>
      </c>
      <c r="J40" s="178">
        <f>[1]Aantallen!$B$1-I40</f>
        <v>11</v>
      </c>
      <c r="K40" s="153">
        <f t="shared" si="18"/>
        <v>81.25</v>
      </c>
      <c r="L40" s="164">
        <v>153.38095238095238</v>
      </c>
      <c r="M40" s="206">
        <v>1</v>
      </c>
      <c r="N40" s="206"/>
      <c r="O40" s="206"/>
      <c r="P40" s="181">
        <f t="shared" si="19"/>
        <v>0</v>
      </c>
      <c r="Q40" s="206">
        <v>8</v>
      </c>
      <c r="R40" s="206">
        <v>4</v>
      </c>
      <c r="S40" s="206">
        <v>25</v>
      </c>
      <c r="T40" s="181">
        <f t="shared" si="20"/>
        <v>81.25</v>
      </c>
      <c r="U40" s="206">
        <v>1</v>
      </c>
      <c r="V40" s="206"/>
      <c r="W40" s="206"/>
      <c r="X40" s="181">
        <f t="shared" si="21"/>
        <v>0</v>
      </c>
      <c r="Y40" s="206">
        <v>1</v>
      </c>
      <c r="Z40" s="206"/>
      <c r="AA40" s="206"/>
      <c r="AB40" s="181">
        <f t="shared" si="22"/>
        <v>0</v>
      </c>
      <c r="AC40" s="206">
        <v>1</v>
      </c>
      <c r="AD40" s="206"/>
      <c r="AE40" s="206"/>
      <c r="AF40" s="181">
        <f t="shared" si="23"/>
        <v>0</v>
      </c>
      <c r="AG40" s="206">
        <v>1</v>
      </c>
      <c r="AH40" s="206"/>
      <c r="AI40" s="206"/>
      <c r="AJ40" s="181">
        <f t="shared" si="24"/>
        <v>0</v>
      </c>
      <c r="AK40" s="206">
        <v>1</v>
      </c>
      <c r="AL40" s="206"/>
      <c r="AM40" s="206"/>
      <c r="AN40" s="181">
        <f t="shared" si="25"/>
        <v>0</v>
      </c>
      <c r="AO40" s="180">
        <v>1</v>
      </c>
      <c r="AP40" s="206"/>
      <c r="AQ40" s="206"/>
      <c r="AR40" s="181">
        <f t="shared" si="26"/>
        <v>0</v>
      </c>
      <c r="AS40" s="180">
        <v>1</v>
      </c>
      <c r="AT40" s="206"/>
      <c r="AU40" s="206"/>
      <c r="AV40" s="181">
        <f t="shared" si="27"/>
        <v>0</v>
      </c>
      <c r="AW40" s="180">
        <v>1</v>
      </c>
      <c r="AX40" s="206"/>
      <c r="AY40" s="206"/>
      <c r="AZ40" s="181">
        <f t="shared" si="28"/>
        <v>0</v>
      </c>
      <c r="BA40" s="198">
        <f t="shared" si="29"/>
        <v>0</v>
      </c>
      <c r="BB40" s="189">
        <v>0</v>
      </c>
      <c r="BC40" s="198">
        <f t="shared" si="14"/>
        <v>0</v>
      </c>
      <c r="BD40" s="198" t="str">
        <f t="shared" si="30"/>
        <v>geen actie</v>
      </c>
      <c r="BE40" s="183">
        <v>5</v>
      </c>
      <c r="BF40" s="183"/>
      <c r="BG40" s="183"/>
      <c r="BH40" s="183"/>
      <c r="BI40" s="183"/>
      <c r="BJ40" s="183"/>
      <c r="BK40" s="183"/>
      <c r="BL40" s="183"/>
      <c r="BM40" s="183"/>
    </row>
    <row r="41" spans="1:65" x14ac:dyDescent="0.25">
      <c r="A41" s="149">
        <v>34</v>
      </c>
      <c r="B41" s="149" t="str">
        <f t="shared" si="16"/>
        <v>v</v>
      </c>
      <c r="C41" s="149" t="s">
        <v>239</v>
      </c>
      <c r="D41" s="190"/>
      <c r="E41" s="155" t="s">
        <v>345</v>
      </c>
      <c r="F41" s="155"/>
      <c r="G41" s="177" t="s">
        <v>257</v>
      </c>
      <c r="H41" s="176">
        <f t="shared" si="17"/>
        <v>4</v>
      </c>
      <c r="I41" s="198">
        <v>2010</v>
      </c>
      <c r="J41" s="178">
        <f>[1]Aantallen!$B$1-I41</f>
        <v>10</v>
      </c>
      <c r="K41" s="153">
        <f t="shared" si="18"/>
        <v>0</v>
      </c>
      <c r="L41" s="164">
        <v>4</v>
      </c>
      <c r="M41" s="206">
        <v>1</v>
      </c>
      <c r="N41" s="206"/>
      <c r="O41" s="206"/>
      <c r="P41" s="181">
        <f t="shared" si="19"/>
        <v>0</v>
      </c>
      <c r="Q41" s="206">
        <v>1</v>
      </c>
      <c r="R41" s="206"/>
      <c r="S41" s="206"/>
      <c r="T41" s="181">
        <f t="shared" si="20"/>
        <v>0</v>
      </c>
      <c r="U41" s="206">
        <v>1</v>
      </c>
      <c r="V41" s="206"/>
      <c r="W41" s="206"/>
      <c r="X41" s="181">
        <f t="shared" si="21"/>
        <v>0</v>
      </c>
      <c r="Y41" s="206">
        <v>1</v>
      </c>
      <c r="Z41" s="206"/>
      <c r="AA41" s="206"/>
      <c r="AB41" s="181">
        <f t="shared" si="22"/>
        <v>0</v>
      </c>
      <c r="AC41" s="206">
        <v>1</v>
      </c>
      <c r="AD41" s="206"/>
      <c r="AE41" s="206"/>
      <c r="AF41" s="181">
        <f t="shared" si="23"/>
        <v>0</v>
      </c>
      <c r="AG41" s="206">
        <v>1</v>
      </c>
      <c r="AH41" s="206"/>
      <c r="AI41" s="206"/>
      <c r="AJ41" s="181">
        <f t="shared" si="24"/>
        <v>0</v>
      </c>
      <c r="AK41" s="206">
        <v>1</v>
      </c>
      <c r="AL41" s="206"/>
      <c r="AM41" s="206"/>
      <c r="AN41" s="181">
        <f t="shared" si="25"/>
        <v>0</v>
      </c>
      <c r="AO41" s="180">
        <v>1</v>
      </c>
      <c r="AP41" s="206"/>
      <c r="AQ41" s="206"/>
      <c r="AR41" s="181">
        <f t="shared" si="26"/>
        <v>0</v>
      </c>
      <c r="AS41" s="180">
        <v>1</v>
      </c>
      <c r="AT41" s="206"/>
      <c r="AU41" s="206"/>
      <c r="AV41" s="181">
        <f t="shared" si="27"/>
        <v>0</v>
      </c>
      <c r="AW41" s="180">
        <v>1</v>
      </c>
      <c r="AX41" s="206"/>
      <c r="AY41" s="206"/>
      <c r="AZ41" s="181">
        <f t="shared" si="28"/>
        <v>0</v>
      </c>
      <c r="BA41" s="198">
        <f t="shared" si="29"/>
        <v>0</v>
      </c>
      <c r="BB41" s="189">
        <v>0</v>
      </c>
      <c r="BC41" s="198">
        <f t="shared" si="14"/>
        <v>0</v>
      </c>
      <c r="BD41" s="198" t="str">
        <f t="shared" si="30"/>
        <v>geen actie</v>
      </c>
      <c r="BE41" s="183">
        <v>34</v>
      </c>
      <c r="BF41" s="183"/>
      <c r="BG41" s="183"/>
      <c r="BH41" s="183"/>
      <c r="BI41" s="183"/>
      <c r="BJ41" s="183"/>
      <c r="BK41" s="183"/>
      <c r="BL41" s="183"/>
      <c r="BM41" s="183"/>
    </row>
    <row r="42" spans="1:65" x14ac:dyDescent="0.25">
      <c r="A42" s="149">
        <v>48</v>
      </c>
      <c r="B42" s="149" t="str">
        <f t="shared" si="16"/>
        <v>v</v>
      </c>
      <c r="C42" s="149"/>
      <c r="D42" s="193"/>
      <c r="E42" s="199" t="s">
        <v>346</v>
      </c>
      <c r="F42" s="191"/>
      <c r="G42" s="187" t="s">
        <v>243</v>
      </c>
      <c r="H42" s="176">
        <f t="shared" si="17"/>
        <v>103.75</v>
      </c>
      <c r="I42" s="198">
        <v>2008</v>
      </c>
      <c r="J42" s="178">
        <f>[1]Aantallen!$B$1-I42</f>
        <v>12</v>
      </c>
      <c r="K42" s="153">
        <f t="shared" si="18"/>
        <v>103.75</v>
      </c>
      <c r="L42" s="164"/>
      <c r="M42" s="206">
        <v>8</v>
      </c>
      <c r="N42" s="206">
        <v>5</v>
      </c>
      <c r="O42" s="206">
        <v>33</v>
      </c>
      <c r="P42" s="181">
        <f t="shared" si="19"/>
        <v>103.75</v>
      </c>
      <c r="Q42" s="206">
        <v>1</v>
      </c>
      <c r="R42" s="206"/>
      <c r="S42" s="206"/>
      <c r="T42" s="181">
        <f t="shared" si="20"/>
        <v>0</v>
      </c>
      <c r="U42" s="206">
        <v>1</v>
      </c>
      <c r="V42" s="206"/>
      <c r="W42" s="206"/>
      <c r="X42" s="181">
        <f t="shared" si="21"/>
        <v>0</v>
      </c>
      <c r="Y42" s="206">
        <v>1</v>
      </c>
      <c r="Z42" s="206"/>
      <c r="AA42" s="206"/>
      <c r="AB42" s="181">
        <f t="shared" si="22"/>
        <v>0</v>
      </c>
      <c r="AC42" s="206">
        <v>1</v>
      </c>
      <c r="AD42" s="206"/>
      <c r="AE42" s="206"/>
      <c r="AF42" s="181">
        <f t="shared" si="23"/>
        <v>0</v>
      </c>
      <c r="AG42" s="206">
        <v>1</v>
      </c>
      <c r="AH42" s="206"/>
      <c r="AI42" s="206"/>
      <c r="AJ42" s="181">
        <f t="shared" si="24"/>
        <v>0</v>
      </c>
      <c r="AK42" s="206">
        <v>1</v>
      </c>
      <c r="AL42" s="206"/>
      <c r="AM42" s="206"/>
      <c r="AN42" s="181">
        <f t="shared" si="25"/>
        <v>0</v>
      </c>
      <c r="AO42" s="180">
        <v>1</v>
      </c>
      <c r="AP42" s="206"/>
      <c r="AQ42" s="206"/>
      <c r="AR42" s="181">
        <f t="shared" si="26"/>
        <v>0</v>
      </c>
      <c r="AS42" s="180">
        <v>1</v>
      </c>
      <c r="AT42" s="206"/>
      <c r="AU42" s="206"/>
      <c r="AV42" s="181">
        <f t="shared" si="27"/>
        <v>0</v>
      </c>
      <c r="AW42" s="180">
        <v>1</v>
      </c>
      <c r="AX42" s="206"/>
      <c r="AY42" s="206"/>
      <c r="AZ42" s="181">
        <f t="shared" si="28"/>
        <v>0</v>
      </c>
      <c r="BA42" s="198">
        <f t="shared" si="29"/>
        <v>0</v>
      </c>
      <c r="BB42" s="189">
        <v>0</v>
      </c>
      <c r="BC42" s="198">
        <f t="shared" si="14"/>
        <v>0</v>
      </c>
      <c r="BD42" s="198" t="str">
        <f t="shared" si="30"/>
        <v>geen actie</v>
      </c>
      <c r="BE42" s="183">
        <v>48</v>
      </c>
      <c r="BF42" s="183"/>
      <c r="BG42" s="183"/>
      <c r="BH42" s="183"/>
      <c r="BI42" s="183"/>
      <c r="BJ42" s="183"/>
      <c r="BK42" s="183"/>
      <c r="BL42" s="183"/>
      <c r="BM42" s="183"/>
    </row>
    <row r="43" spans="1:65" x14ac:dyDescent="0.25">
      <c r="A43" s="149">
        <v>35</v>
      </c>
      <c r="B43" s="149" t="str">
        <f t="shared" si="16"/>
        <v>v</v>
      </c>
      <c r="C43" s="149" t="s">
        <v>239</v>
      </c>
      <c r="D43" s="216"/>
      <c r="E43" s="174" t="s">
        <v>347</v>
      </c>
      <c r="F43" s="191">
        <v>118472</v>
      </c>
      <c r="G43" s="187" t="s">
        <v>249</v>
      </c>
      <c r="H43" s="176">
        <f t="shared" si="17"/>
        <v>222.5</v>
      </c>
      <c r="I43" s="198">
        <v>2008</v>
      </c>
      <c r="J43" s="178">
        <f>[1]Aantallen!$B$1-I43</f>
        <v>12</v>
      </c>
      <c r="K43" s="153">
        <f t="shared" si="18"/>
        <v>0</v>
      </c>
      <c r="L43" s="164">
        <v>222.5</v>
      </c>
      <c r="M43" s="206">
        <v>1</v>
      </c>
      <c r="N43" s="206"/>
      <c r="O43" s="206"/>
      <c r="P43" s="181">
        <f t="shared" si="19"/>
        <v>0</v>
      </c>
      <c r="Q43" s="206">
        <v>1</v>
      </c>
      <c r="R43" s="206"/>
      <c r="S43" s="206"/>
      <c r="T43" s="181">
        <f t="shared" si="20"/>
        <v>0</v>
      </c>
      <c r="U43" s="206">
        <v>1</v>
      </c>
      <c r="V43" s="206"/>
      <c r="W43" s="206"/>
      <c r="X43" s="181">
        <f t="shared" si="21"/>
        <v>0</v>
      </c>
      <c r="Y43" s="206">
        <v>1</v>
      </c>
      <c r="Z43" s="206"/>
      <c r="AA43" s="206"/>
      <c r="AB43" s="181">
        <f t="shared" si="22"/>
        <v>0</v>
      </c>
      <c r="AC43" s="206">
        <v>1</v>
      </c>
      <c r="AD43" s="206"/>
      <c r="AE43" s="206"/>
      <c r="AF43" s="181">
        <f t="shared" si="23"/>
        <v>0</v>
      </c>
      <c r="AG43" s="206">
        <v>1</v>
      </c>
      <c r="AH43" s="206"/>
      <c r="AI43" s="206"/>
      <c r="AJ43" s="181">
        <f t="shared" si="24"/>
        <v>0</v>
      </c>
      <c r="AK43" s="206">
        <v>1</v>
      </c>
      <c r="AL43" s="206"/>
      <c r="AM43" s="206"/>
      <c r="AN43" s="181">
        <f t="shared" si="25"/>
        <v>0</v>
      </c>
      <c r="AO43" s="180">
        <v>1</v>
      </c>
      <c r="AP43" s="206"/>
      <c r="AQ43" s="206"/>
      <c r="AR43" s="181">
        <f t="shared" si="26"/>
        <v>0</v>
      </c>
      <c r="AS43" s="180">
        <v>1</v>
      </c>
      <c r="AT43" s="206"/>
      <c r="AU43" s="206"/>
      <c r="AV43" s="181">
        <f t="shared" si="27"/>
        <v>0</v>
      </c>
      <c r="AW43" s="180">
        <v>1</v>
      </c>
      <c r="AX43" s="206"/>
      <c r="AY43" s="206"/>
      <c r="AZ43" s="181">
        <f t="shared" si="28"/>
        <v>0</v>
      </c>
      <c r="BA43" s="198">
        <f t="shared" si="29"/>
        <v>0</v>
      </c>
      <c r="BB43" s="189">
        <v>0</v>
      </c>
      <c r="BC43" s="198">
        <v>0</v>
      </c>
      <c r="BD43" s="198" t="str">
        <f t="shared" si="30"/>
        <v>geen actie</v>
      </c>
      <c r="BE43" s="183">
        <v>35</v>
      </c>
      <c r="BF43" s="183"/>
      <c r="BG43" s="183"/>
      <c r="BH43" s="183"/>
      <c r="BI43" s="183"/>
      <c r="BJ43" s="183"/>
      <c r="BK43" s="183"/>
      <c r="BL43" s="183"/>
      <c r="BM43" s="183"/>
    </row>
    <row r="44" spans="1:65" x14ac:dyDescent="0.25">
      <c r="A44" s="149">
        <v>33</v>
      </c>
      <c r="B44" s="149" t="str">
        <f t="shared" si="16"/>
        <v>v</v>
      </c>
      <c r="C44" s="149" t="s">
        <v>239</v>
      </c>
      <c r="D44" s="188"/>
      <c r="E44" s="155" t="s">
        <v>348</v>
      </c>
      <c r="F44" s="155"/>
      <c r="G44" s="177" t="s">
        <v>257</v>
      </c>
      <c r="H44" s="176">
        <f t="shared" si="17"/>
        <v>89</v>
      </c>
      <c r="I44" s="198">
        <v>2009</v>
      </c>
      <c r="J44" s="178">
        <f>[1]Aantallen!$B$1-I44</f>
        <v>11</v>
      </c>
      <c r="K44" s="153">
        <f t="shared" si="18"/>
        <v>0</v>
      </c>
      <c r="L44" s="164">
        <v>89</v>
      </c>
      <c r="M44" s="206">
        <v>1</v>
      </c>
      <c r="N44" s="206"/>
      <c r="O44" s="206"/>
      <c r="P44" s="181">
        <f t="shared" si="19"/>
        <v>0</v>
      </c>
      <c r="Q44" s="206">
        <v>1</v>
      </c>
      <c r="R44" s="206"/>
      <c r="S44" s="206"/>
      <c r="T44" s="181">
        <f t="shared" si="20"/>
        <v>0</v>
      </c>
      <c r="U44" s="206">
        <v>1</v>
      </c>
      <c r="V44" s="206"/>
      <c r="W44" s="206"/>
      <c r="X44" s="181">
        <f t="shared" si="21"/>
        <v>0</v>
      </c>
      <c r="Y44" s="206">
        <v>1</v>
      </c>
      <c r="Z44" s="206"/>
      <c r="AA44" s="206"/>
      <c r="AB44" s="181">
        <f t="shared" si="22"/>
        <v>0</v>
      </c>
      <c r="AC44" s="206">
        <v>1</v>
      </c>
      <c r="AD44" s="206"/>
      <c r="AE44" s="206"/>
      <c r="AF44" s="181">
        <f t="shared" si="23"/>
        <v>0</v>
      </c>
      <c r="AG44" s="206">
        <v>1</v>
      </c>
      <c r="AH44" s="206"/>
      <c r="AI44" s="206"/>
      <c r="AJ44" s="181">
        <f t="shared" si="24"/>
        <v>0</v>
      </c>
      <c r="AK44" s="206">
        <v>1</v>
      </c>
      <c r="AL44" s="206"/>
      <c r="AM44" s="206"/>
      <c r="AN44" s="181">
        <f t="shared" si="25"/>
        <v>0</v>
      </c>
      <c r="AO44" s="180">
        <v>1</v>
      </c>
      <c r="AP44" s="206"/>
      <c r="AQ44" s="206"/>
      <c r="AR44" s="181">
        <f t="shared" si="26"/>
        <v>0</v>
      </c>
      <c r="AS44" s="180">
        <v>1</v>
      </c>
      <c r="AT44" s="206"/>
      <c r="AU44" s="206"/>
      <c r="AV44" s="181">
        <f t="shared" si="27"/>
        <v>0</v>
      </c>
      <c r="AW44" s="180">
        <v>1</v>
      </c>
      <c r="AX44" s="206"/>
      <c r="AY44" s="206"/>
      <c r="AZ44" s="181">
        <f t="shared" si="28"/>
        <v>0</v>
      </c>
      <c r="BA44" s="198">
        <f t="shared" si="29"/>
        <v>0</v>
      </c>
      <c r="BB44" s="189">
        <v>0</v>
      </c>
      <c r="BC44" s="198">
        <f t="shared" ref="BC44:BC75" si="31">BA44-BB44</f>
        <v>0</v>
      </c>
      <c r="BD44" s="198" t="str">
        <f t="shared" si="30"/>
        <v>geen actie</v>
      </c>
      <c r="BE44" s="183">
        <v>33</v>
      </c>
      <c r="BF44" s="183"/>
      <c r="BG44" s="183"/>
      <c r="BH44" s="183"/>
      <c r="BI44" s="183"/>
      <c r="BJ44" s="183"/>
      <c r="BK44" s="183"/>
      <c r="BL44" s="183"/>
      <c r="BM44" s="183"/>
    </row>
    <row r="45" spans="1:65" x14ac:dyDescent="0.25">
      <c r="A45" s="149">
        <v>8</v>
      </c>
      <c r="B45" s="149" t="str">
        <f t="shared" si="16"/>
        <v>v</v>
      </c>
      <c r="C45" s="149"/>
      <c r="D45" s="184"/>
      <c r="E45" s="174" t="s">
        <v>349</v>
      </c>
      <c r="F45" s="191"/>
      <c r="G45" s="187" t="s">
        <v>350</v>
      </c>
      <c r="H45" s="176">
        <f t="shared" si="17"/>
        <v>0</v>
      </c>
      <c r="I45" s="198"/>
      <c r="J45" s="178">
        <f>[1]Aantallen!$B$1-I45</f>
        <v>2020</v>
      </c>
      <c r="K45" s="153">
        <f t="shared" si="18"/>
        <v>0</v>
      </c>
      <c r="L45" s="164"/>
      <c r="M45" s="206">
        <v>1</v>
      </c>
      <c r="N45" s="206"/>
      <c r="O45" s="206"/>
      <c r="P45" s="181">
        <f t="shared" si="19"/>
        <v>0</v>
      </c>
      <c r="Q45" s="206">
        <v>1</v>
      </c>
      <c r="R45" s="206"/>
      <c r="S45" s="206"/>
      <c r="T45" s="181">
        <f t="shared" si="20"/>
        <v>0</v>
      </c>
      <c r="U45" s="206">
        <v>1</v>
      </c>
      <c r="V45" s="206"/>
      <c r="W45" s="206"/>
      <c r="X45" s="181">
        <f t="shared" si="21"/>
        <v>0</v>
      </c>
      <c r="Y45" s="206">
        <v>1</v>
      </c>
      <c r="Z45" s="206"/>
      <c r="AA45" s="206"/>
      <c r="AB45" s="181">
        <f t="shared" si="22"/>
        <v>0</v>
      </c>
      <c r="AC45" s="206">
        <v>1</v>
      </c>
      <c r="AD45" s="206"/>
      <c r="AE45" s="206"/>
      <c r="AF45" s="181">
        <f t="shared" si="23"/>
        <v>0</v>
      </c>
      <c r="AG45" s="206">
        <v>1</v>
      </c>
      <c r="AH45" s="206"/>
      <c r="AI45" s="206"/>
      <c r="AJ45" s="181">
        <f t="shared" si="24"/>
        <v>0</v>
      </c>
      <c r="AK45" s="206">
        <v>1</v>
      </c>
      <c r="AL45" s="206"/>
      <c r="AM45" s="206"/>
      <c r="AN45" s="181">
        <f t="shared" si="25"/>
        <v>0</v>
      </c>
      <c r="AO45" s="180">
        <v>1</v>
      </c>
      <c r="AP45" s="206"/>
      <c r="AQ45" s="206"/>
      <c r="AR45" s="181">
        <f t="shared" si="26"/>
        <v>0</v>
      </c>
      <c r="AS45" s="180">
        <v>1</v>
      </c>
      <c r="AT45" s="206"/>
      <c r="AU45" s="206"/>
      <c r="AV45" s="181">
        <f t="shared" si="27"/>
        <v>0</v>
      </c>
      <c r="AW45" s="180">
        <v>1</v>
      </c>
      <c r="AX45" s="206"/>
      <c r="AY45" s="206"/>
      <c r="AZ45" s="181">
        <f t="shared" si="28"/>
        <v>0</v>
      </c>
      <c r="BA45" s="198">
        <f t="shared" si="29"/>
        <v>0</v>
      </c>
      <c r="BB45" s="189">
        <v>0</v>
      </c>
      <c r="BC45" s="198">
        <f t="shared" si="31"/>
        <v>0</v>
      </c>
      <c r="BD45" s="198" t="str">
        <f t="shared" si="30"/>
        <v>geen actie</v>
      </c>
      <c r="BE45" s="183">
        <v>8</v>
      </c>
      <c r="BF45" s="183"/>
      <c r="BG45" s="183"/>
      <c r="BH45" s="183"/>
      <c r="BI45" s="183"/>
      <c r="BJ45" s="183"/>
      <c r="BK45" s="183"/>
      <c r="BL45" s="183"/>
      <c r="BM45" s="183"/>
    </row>
    <row r="46" spans="1:65" x14ac:dyDescent="0.25">
      <c r="A46" s="149">
        <v>47</v>
      </c>
      <c r="B46" s="149" t="str">
        <f t="shared" si="16"/>
        <v>v</v>
      </c>
      <c r="C46" s="149" t="s">
        <v>239</v>
      </c>
      <c r="D46" s="193"/>
      <c r="E46" s="155" t="s">
        <v>351</v>
      </c>
      <c r="F46" s="155"/>
      <c r="G46" s="177" t="s">
        <v>243</v>
      </c>
      <c r="H46" s="176">
        <f t="shared" si="17"/>
        <v>85</v>
      </c>
      <c r="I46" s="198">
        <v>2008</v>
      </c>
      <c r="J46" s="178">
        <f>[1]Aantallen!$B$1-I46</f>
        <v>12</v>
      </c>
      <c r="K46" s="153">
        <f t="shared" si="18"/>
        <v>85</v>
      </c>
      <c r="L46" s="164"/>
      <c r="M46" s="206">
        <v>6</v>
      </c>
      <c r="N46" s="206">
        <v>3</v>
      </c>
      <c r="O46" s="206">
        <v>21</v>
      </c>
      <c r="P46" s="181">
        <f t="shared" si="19"/>
        <v>85</v>
      </c>
      <c r="Q46" s="206">
        <v>1</v>
      </c>
      <c r="R46" s="206"/>
      <c r="S46" s="206"/>
      <c r="T46" s="181">
        <f t="shared" si="20"/>
        <v>0</v>
      </c>
      <c r="U46" s="206">
        <v>1</v>
      </c>
      <c r="V46" s="206"/>
      <c r="W46" s="206"/>
      <c r="X46" s="181">
        <f t="shared" si="21"/>
        <v>0</v>
      </c>
      <c r="Y46" s="206">
        <v>1</v>
      </c>
      <c r="Z46" s="206"/>
      <c r="AA46" s="206"/>
      <c r="AB46" s="181">
        <f t="shared" si="22"/>
        <v>0</v>
      </c>
      <c r="AC46" s="206">
        <v>1</v>
      </c>
      <c r="AD46" s="206"/>
      <c r="AE46" s="206"/>
      <c r="AF46" s="181">
        <f t="shared" si="23"/>
        <v>0</v>
      </c>
      <c r="AG46" s="206">
        <v>1</v>
      </c>
      <c r="AH46" s="206"/>
      <c r="AI46" s="206"/>
      <c r="AJ46" s="181">
        <f t="shared" si="24"/>
        <v>0</v>
      </c>
      <c r="AK46" s="206">
        <v>1</v>
      </c>
      <c r="AL46" s="206"/>
      <c r="AM46" s="206"/>
      <c r="AN46" s="181">
        <f t="shared" si="25"/>
        <v>0</v>
      </c>
      <c r="AO46" s="180">
        <v>1</v>
      </c>
      <c r="AP46" s="206"/>
      <c r="AQ46" s="206"/>
      <c r="AR46" s="181">
        <f t="shared" si="26"/>
        <v>0</v>
      </c>
      <c r="AS46" s="180">
        <v>1</v>
      </c>
      <c r="AT46" s="206"/>
      <c r="AU46" s="206"/>
      <c r="AV46" s="181">
        <f t="shared" si="27"/>
        <v>0</v>
      </c>
      <c r="AW46" s="180">
        <v>1</v>
      </c>
      <c r="AX46" s="206"/>
      <c r="AY46" s="206"/>
      <c r="AZ46" s="181">
        <f t="shared" si="28"/>
        <v>0</v>
      </c>
      <c r="BA46" s="198">
        <f t="shared" si="29"/>
        <v>0</v>
      </c>
      <c r="BB46" s="189">
        <v>0</v>
      </c>
      <c r="BC46" s="198">
        <f t="shared" si="31"/>
        <v>0</v>
      </c>
      <c r="BD46" s="198" t="str">
        <f t="shared" si="30"/>
        <v>geen actie</v>
      </c>
      <c r="BE46" s="183">
        <v>47</v>
      </c>
      <c r="BF46" s="183"/>
      <c r="BG46" s="183"/>
      <c r="BH46" s="183"/>
      <c r="BI46" s="183"/>
      <c r="BJ46" s="183"/>
      <c r="BK46" s="183"/>
      <c r="BL46" s="183"/>
      <c r="BM46" s="183"/>
    </row>
    <row r="47" spans="1:65" x14ac:dyDescent="0.25">
      <c r="A47" s="149">
        <v>36</v>
      </c>
      <c r="B47" s="149" t="str">
        <f t="shared" si="16"/>
        <v>v</v>
      </c>
      <c r="C47" s="149" t="s">
        <v>239</v>
      </c>
      <c r="D47" s="153"/>
      <c r="E47" s="174" t="s">
        <v>352</v>
      </c>
      <c r="F47" s="149">
        <v>117865</v>
      </c>
      <c r="G47" s="177" t="s">
        <v>319</v>
      </c>
      <c r="H47" s="176">
        <f t="shared" si="17"/>
        <v>1342.0238095238096</v>
      </c>
      <c r="I47" s="198">
        <v>2008</v>
      </c>
      <c r="J47" s="178">
        <f>[1]Aantallen!$B$1-I47</f>
        <v>12</v>
      </c>
      <c r="K47" s="153">
        <f t="shared" si="18"/>
        <v>394.52380952380952</v>
      </c>
      <c r="L47" s="164">
        <v>947.50000000000011</v>
      </c>
      <c r="M47" s="206">
        <v>7</v>
      </c>
      <c r="N47" s="206">
        <v>7</v>
      </c>
      <c r="O47" s="206">
        <v>35</v>
      </c>
      <c r="P47" s="181">
        <f t="shared" si="19"/>
        <v>150</v>
      </c>
      <c r="Q47" s="206">
        <v>6</v>
      </c>
      <c r="R47" s="206">
        <v>5</v>
      </c>
      <c r="S47" s="206">
        <v>29</v>
      </c>
      <c r="T47" s="181">
        <f t="shared" si="20"/>
        <v>131.66666666666666</v>
      </c>
      <c r="U47" s="206">
        <v>1</v>
      </c>
      <c r="V47" s="206"/>
      <c r="W47" s="206"/>
      <c r="X47" s="181">
        <f t="shared" si="21"/>
        <v>0</v>
      </c>
      <c r="Y47" s="206">
        <v>1</v>
      </c>
      <c r="Z47" s="206"/>
      <c r="AA47" s="206"/>
      <c r="AB47" s="181">
        <f t="shared" si="22"/>
        <v>0</v>
      </c>
      <c r="AC47" s="206">
        <v>1</v>
      </c>
      <c r="AD47" s="206"/>
      <c r="AE47" s="206"/>
      <c r="AF47" s="181">
        <f t="shared" si="23"/>
        <v>0</v>
      </c>
      <c r="AG47" s="206">
        <v>1</v>
      </c>
      <c r="AH47" s="206"/>
      <c r="AI47" s="206"/>
      <c r="AJ47" s="181">
        <f t="shared" si="24"/>
        <v>0</v>
      </c>
      <c r="AK47" s="206">
        <v>7</v>
      </c>
      <c r="AL47" s="206">
        <v>5</v>
      </c>
      <c r="AM47" s="206">
        <v>29</v>
      </c>
      <c r="AN47" s="181">
        <f t="shared" si="25"/>
        <v>112.85714285714286</v>
      </c>
      <c r="AO47" s="180">
        <v>1</v>
      </c>
      <c r="AP47" s="206"/>
      <c r="AQ47" s="206"/>
      <c r="AR47" s="181">
        <f t="shared" si="26"/>
        <v>0</v>
      </c>
      <c r="AS47" s="180">
        <v>1</v>
      </c>
      <c r="AT47" s="206"/>
      <c r="AU47" s="206"/>
      <c r="AV47" s="181">
        <f t="shared" si="27"/>
        <v>0</v>
      </c>
      <c r="AW47" s="180">
        <v>1</v>
      </c>
      <c r="AX47" s="206"/>
      <c r="AY47" s="206"/>
      <c r="AZ47" s="181">
        <f t="shared" si="28"/>
        <v>0</v>
      </c>
      <c r="BA47" s="198">
        <f t="shared" si="29"/>
        <v>1000</v>
      </c>
      <c r="BB47" s="189">
        <v>1000</v>
      </c>
      <c r="BC47" s="198">
        <f t="shared" si="31"/>
        <v>0</v>
      </c>
      <c r="BD47" s="198" t="str">
        <f t="shared" si="30"/>
        <v>geen actie</v>
      </c>
      <c r="BE47" s="183">
        <v>36</v>
      </c>
      <c r="BF47" s="183"/>
      <c r="BG47" s="183"/>
      <c r="BH47" s="183"/>
      <c r="BI47" s="183"/>
      <c r="BJ47" s="183"/>
      <c r="BK47" s="183"/>
      <c r="BL47" s="183"/>
      <c r="BM47" s="183"/>
    </row>
    <row r="48" spans="1:65" x14ac:dyDescent="0.25">
      <c r="A48" s="149">
        <v>37</v>
      </c>
      <c r="B48" s="149" t="str">
        <f t="shared" si="16"/>
        <v>v</v>
      </c>
      <c r="C48" s="149"/>
      <c r="D48" s="153"/>
      <c r="E48" s="174" t="s">
        <v>353</v>
      </c>
      <c r="F48" s="194"/>
      <c r="G48" s="177" t="s">
        <v>247</v>
      </c>
      <c r="H48" s="176">
        <f t="shared" si="17"/>
        <v>447.08333333333337</v>
      </c>
      <c r="I48" s="149">
        <v>2009</v>
      </c>
      <c r="J48" s="178">
        <f>[1]Aantallen!$B$1-I48</f>
        <v>11</v>
      </c>
      <c r="K48" s="153">
        <f t="shared" si="18"/>
        <v>123.75</v>
      </c>
      <c r="L48" s="164">
        <v>323.33333333333337</v>
      </c>
      <c r="M48" s="206">
        <v>8</v>
      </c>
      <c r="N48" s="206">
        <v>1</v>
      </c>
      <c r="O48" s="206">
        <v>19</v>
      </c>
      <c r="P48" s="181">
        <f t="shared" si="19"/>
        <v>36.25</v>
      </c>
      <c r="Q48" s="206">
        <v>8</v>
      </c>
      <c r="R48" s="206">
        <v>4</v>
      </c>
      <c r="S48" s="206">
        <v>30</v>
      </c>
      <c r="T48" s="181">
        <f t="shared" si="20"/>
        <v>87.5</v>
      </c>
      <c r="U48" s="206">
        <v>1</v>
      </c>
      <c r="V48" s="206"/>
      <c r="W48" s="206"/>
      <c r="X48" s="181">
        <f t="shared" si="21"/>
        <v>0</v>
      </c>
      <c r="Y48" s="206">
        <v>1</v>
      </c>
      <c r="Z48" s="206"/>
      <c r="AA48" s="206"/>
      <c r="AB48" s="181">
        <f t="shared" si="22"/>
        <v>0</v>
      </c>
      <c r="AC48" s="206">
        <v>1</v>
      </c>
      <c r="AD48" s="206"/>
      <c r="AE48" s="206"/>
      <c r="AF48" s="181">
        <f t="shared" si="23"/>
        <v>0</v>
      </c>
      <c r="AG48" s="206">
        <v>1</v>
      </c>
      <c r="AH48" s="206"/>
      <c r="AI48" s="206"/>
      <c r="AJ48" s="181">
        <f t="shared" si="24"/>
        <v>0</v>
      </c>
      <c r="AK48" s="206">
        <v>1</v>
      </c>
      <c r="AL48" s="206"/>
      <c r="AM48" s="206"/>
      <c r="AN48" s="181">
        <f t="shared" si="25"/>
        <v>0</v>
      </c>
      <c r="AO48" s="180">
        <v>1</v>
      </c>
      <c r="AP48" s="206"/>
      <c r="AQ48" s="206"/>
      <c r="AR48" s="181">
        <f t="shared" si="26"/>
        <v>0</v>
      </c>
      <c r="AS48" s="180">
        <v>1</v>
      </c>
      <c r="AT48" s="206"/>
      <c r="AU48" s="206"/>
      <c r="AV48" s="181">
        <f t="shared" si="27"/>
        <v>0</v>
      </c>
      <c r="AW48" s="180">
        <v>1</v>
      </c>
      <c r="AX48" s="206"/>
      <c r="AY48" s="206"/>
      <c r="AZ48" s="181">
        <f t="shared" si="28"/>
        <v>0</v>
      </c>
      <c r="BA48" s="153">
        <f t="shared" si="29"/>
        <v>250</v>
      </c>
      <c r="BB48" s="189">
        <v>250</v>
      </c>
      <c r="BC48" s="153">
        <f t="shared" si="31"/>
        <v>0</v>
      </c>
      <c r="BD48" s="153" t="str">
        <f t="shared" si="30"/>
        <v>geen actie</v>
      </c>
      <c r="BE48" s="183">
        <v>37</v>
      </c>
      <c r="BF48" s="183"/>
      <c r="BG48" s="183"/>
      <c r="BH48" s="183"/>
      <c r="BI48" s="183"/>
      <c r="BJ48" s="183"/>
      <c r="BK48" s="183"/>
      <c r="BL48" s="183"/>
      <c r="BM48" s="183"/>
    </row>
    <row r="49" spans="1:65" x14ac:dyDescent="0.25">
      <c r="A49" s="149">
        <v>38</v>
      </c>
      <c r="B49" s="149" t="str">
        <f t="shared" si="16"/>
        <v>v</v>
      </c>
      <c r="C49" s="149"/>
      <c r="D49" s="184"/>
      <c r="E49" s="204" t="s">
        <v>354</v>
      </c>
      <c r="F49" s="472"/>
      <c r="G49" s="197" t="s">
        <v>254</v>
      </c>
      <c r="H49" s="176">
        <f t="shared" si="17"/>
        <v>408.64285714285717</v>
      </c>
      <c r="I49" s="198">
        <v>2008</v>
      </c>
      <c r="J49" s="178">
        <f>[1]Aantallen!$B$1-I49</f>
        <v>12</v>
      </c>
      <c r="K49" s="153">
        <f t="shared" si="18"/>
        <v>0</v>
      </c>
      <c r="L49" s="164">
        <v>408.64285714285717</v>
      </c>
      <c r="M49" s="206">
        <v>1</v>
      </c>
      <c r="N49" s="206"/>
      <c r="O49" s="206"/>
      <c r="P49" s="181">
        <f t="shared" si="19"/>
        <v>0</v>
      </c>
      <c r="Q49" s="206">
        <v>1</v>
      </c>
      <c r="R49" s="206"/>
      <c r="S49" s="206"/>
      <c r="T49" s="181">
        <f t="shared" si="20"/>
        <v>0</v>
      </c>
      <c r="U49" s="206">
        <v>1</v>
      </c>
      <c r="V49" s="206"/>
      <c r="W49" s="206"/>
      <c r="X49" s="181">
        <f t="shared" si="21"/>
        <v>0</v>
      </c>
      <c r="Y49" s="206">
        <v>1</v>
      </c>
      <c r="Z49" s="206"/>
      <c r="AA49" s="206"/>
      <c r="AB49" s="181">
        <f t="shared" si="22"/>
        <v>0</v>
      </c>
      <c r="AC49" s="206">
        <v>1</v>
      </c>
      <c r="AD49" s="206"/>
      <c r="AE49" s="206"/>
      <c r="AF49" s="181">
        <f t="shared" si="23"/>
        <v>0</v>
      </c>
      <c r="AG49" s="206">
        <v>1</v>
      </c>
      <c r="AH49" s="206"/>
      <c r="AI49" s="206"/>
      <c r="AJ49" s="181">
        <f t="shared" si="24"/>
        <v>0</v>
      </c>
      <c r="AK49" s="206">
        <v>1</v>
      </c>
      <c r="AL49" s="206"/>
      <c r="AM49" s="206"/>
      <c r="AN49" s="181">
        <f t="shared" si="25"/>
        <v>0</v>
      </c>
      <c r="AO49" s="180">
        <v>1</v>
      </c>
      <c r="AP49" s="206"/>
      <c r="AQ49" s="206"/>
      <c r="AR49" s="181">
        <f t="shared" si="26"/>
        <v>0</v>
      </c>
      <c r="AS49" s="180">
        <v>1</v>
      </c>
      <c r="AT49" s="206"/>
      <c r="AU49" s="206"/>
      <c r="AV49" s="181">
        <f t="shared" si="27"/>
        <v>0</v>
      </c>
      <c r="AW49" s="180">
        <v>1</v>
      </c>
      <c r="AX49" s="206"/>
      <c r="AY49" s="206"/>
      <c r="AZ49" s="181">
        <f t="shared" si="28"/>
        <v>0</v>
      </c>
      <c r="BA49" s="153">
        <f t="shared" si="29"/>
        <v>250</v>
      </c>
      <c r="BB49" s="189">
        <v>250</v>
      </c>
      <c r="BC49" s="153">
        <f t="shared" si="31"/>
        <v>0</v>
      </c>
      <c r="BD49" s="153" t="str">
        <f t="shared" si="30"/>
        <v>geen actie</v>
      </c>
      <c r="BE49" s="183">
        <v>38</v>
      </c>
      <c r="BF49" s="183"/>
      <c r="BG49" s="183"/>
      <c r="BH49" s="183"/>
      <c r="BI49" s="183"/>
      <c r="BJ49" s="183"/>
      <c r="BK49" s="183"/>
      <c r="BL49" s="183"/>
      <c r="BM49" s="183"/>
    </row>
    <row r="50" spans="1:65" x14ac:dyDescent="0.25">
      <c r="A50" s="149">
        <v>58</v>
      </c>
      <c r="B50" s="149" t="str">
        <f t="shared" si="16"/>
        <v>v</v>
      </c>
      <c r="C50" s="149"/>
      <c r="D50" s="216"/>
      <c r="E50" s="174" t="s">
        <v>673</v>
      </c>
      <c r="F50" s="191">
        <v>117628</v>
      </c>
      <c r="G50" s="187" t="s">
        <v>322</v>
      </c>
      <c r="H50" s="176">
        <f t="shared" si="17"/>
        <v>0</v>
      </c>
      <c r="I50" s="153">
        <v>2010</v>
      </c>
      <c r="J50" s="178">
        <f>[1]Aantallen!$B$1-I50</f>
        <v>10</v>
      </c>
      <c r="K50" s="153">
        <f t="shared" si="18"/>
        <v>0</v>
      </c>
      <c r="L50" s="164"/>
      <c r="M50" s="206">
        <v>1</v>
      </c>
      <c r="N50" s="206"/>
      <c r="O50" s="206"/>
      <c r="P50" s="181">
        <f t="shared" si="19"/>
        <v>0</v>
      </c>
      <c r="Q50" s="206">
        <v>1</v>
      </c>
      <c r="R50" s="206"/>
      <c r="S50" s="206"/>
      <c r="T50" s="181">
        <f t="shared" si="20"/>
        <v>0</v>
      </c>
      <c r="U50" s="206">
        <v>1</v>
      </c>
      <c r="V50" s="206"/>
      <c r="W50" s="206"/>
      <c r="X50" s="181">
        <f t="shared" si="21"/>
        <v>0</v>
      </c>
      <c r="Y50" s="206">
        <v>1</v>
      </c>
      <c r="Z50" s="206"/>
      <c r="AA50" s="206"/>
      <c r="AB50" s="181">
        <f t="shared" si="22"/>
        <v>0</v>
      </c>
      <c r="AC50" s="206">
        <v>1</v>
      </c>
      <c r="AD50" s="206"/>
      <c r="AE50" s="206"/>
      <c r="AF50" s="181">
        <f t="shared" si="23"/>
        <v>0</v>
      </c>
      <c r="AG50" s="206">
        <v>1</v>
      </c>
      <c r="AH50" s="206"/>
      <c r="AI50" s="206"/>
      <c r="AJ50" s="181">
        <f t="shared" si="24"/>
        <v>0</v>
      </c>
      <c r="AK50" s="206">
        <v>1</v>
      </c>
      <c r="AL50" s="206"/>
      <c r="AM50" s="206"/>
      <c r="AN50" s="181">
        <f t="shared" si="25"/>
        <v>0</v>
      </c>
      <c r="AO50" s="180">
        <v>1</v>
      </c>
      <c r="AP50" s="206"/>
      <c r="AQ50" s="206"/>
      <c r="AR50" s="181">
        <f t="shared" si="26"/>
        <v>0</v>
      </c>
      <c r="AS50" s="180">
        <v>1</v>
      </c>
      <c r="AT50" s="206"/>
      <c r="AU50" s="206"/>
      <c r="AV50" s="181">
        <f t="shared" si="27"/>
        <v>0</v>
      </c>
      <c r="AW50" s="180">
        <v>1</v>
      </c>
      <c r="AX50" s="206"/>
      <c r="AY50" s="206"/>
      <c r="AZ50" s="181">
        <f t="shared" si="28"/>
        <v>0</v>
      </c>
      <c r="BA50" s="153">
        <f t="shared" si="29"/>
        <v>0</v>
      </c>
      <c r="BB50" s="189">
        <v>0</v>
      </c>
      <c r="BC50" s="153">
        <f t="shared" si="31"/>
        <v>0</v>
      </c>
      <c r="BD50" s="153" t="str">
        <f t="shared" si="30"/>
        <v>geen actie</v>
      </c>
      <c r="BE50" s="183">
        <v>58</v>
      </c>
      <c r="BF50" s="183"/>
      <c r="BG50" s="183"/>
      <c r="BH50" s="183"/>
      <c r="BI50" s="183"/>
      <c r="BJ50" s="183"/>
      <c r="BK50" s="183"/>
      <c r="BL50" s="183"/>
      <c r="BM50" s="183"/>
    </row>
    <row r="51" spans="1:65" x14ac:dyDescent="0.25">
      <c r="A51" s="149">
        <v>39</v>
      </c>
      <c r="B51" s="149" t="str">
        <f t="shared" si="16"/>
        <v>v</v>
      </c>
      <c r="C51" s="149" t="s">
        <v>239</v>
      </c>
      <c r="D51" s="149"/>
      <c r="E51" s="174" t="s">
        <v>355</v>
      </c>
      <c r="F51" s="191">
        <v>117850</v>
      </c>
      <c r="G51" s="187" t="s">
        <v>319</v>
      </c>
      <c r="H51" s="176">
        <f t="shared" si="17"/>
        <v>158.57142857142858</v>
      </c>
      <c r="I51" s="153">
        <v>2008</v>
      </c>
      <c r="J51" s="178">
        <f>[1]Aantallen!$B$1-I51</f>
        <v>12</v>
      </c>
      <c r="K51" s="153">
        <f t="shared" si="18"/>
        <v>88.571428571428584</v>
      </c>
      <c r="L51" s="164">
        <v>70</v>
      </c>
      <c r="M51" s="206">
        <v>7</v>
      </c>
      <c r="N51" s="206">
        <v>4</v>
      </c>
      <c r="O51" s="206">
        <v>22</v>
      </c>
      <c r="P51" s="181">
        <f t="shared" si="19"/>
        <v>88.571428571428584</v>
      </c>
      <c r="Q51" s="206">
        <v>1</v>
      </c>
      <c r="R51" s="206"/>
      <c r="S51" s="206"/>
      <c r="T51" s="181">
        <f t="shared" si="20"/>
        <v>0</v>
      </c>
      <c r="U51" s="206">
        <v>1</v>
      </c>
      <c r="V51" s="206"/>
      <c r="W51" s="206"/>
      <c r="X51" s="181">
        <f t="shared" si="21"/>
        <v>0</v>
      </c>
      <c r="Y51" s="206">
        <v>1</v>
      </c>
      <c r="Z51" s="206"/>
      <c r="AA51" s="206"/>
      <c r="AB51" s="181">
        <f t="shared" si="22"/>
        <v>0</v>
      </c>
      <c r="AC51" s="206">
        <v>1</v>
      </c>
      <c r="AD51" s="206"/>
      <c r="AE51" s="206"/>
      <c r="AF51" s="181">
        <f t="shared" si="23"/>
        <v>0</v>
      </c>
      <c r="AG51" s="206">
        <v>1</v>
      </c>
      <c r="AH51" s="206"/>
      <c r="AI51" s="206"/>
      <c r="AJ51" s="181">
        <f t="shared" si="24"/>
        <v>0</v>
      </c>
      <c r="AK51" s="206">
        <v>1</v>
      </c>
      <c r="AL51" s="206"/>
      <c r="AM51" s="206"/>
      <c r="AN51" s="181">
        <f t="shared" si="25"/>
        <v>0</v>
      </c>
      <c r="AO51" s="180">
        <v>1</v>
      </c>
      <c r="AP51" s="206"/>
      <c r="AQ51" s="206"/>
      <c r="AR51" s="181">
        <f t="shared" si="26"/>
        <v>0</v>
      </c>
      <c r="AS51" s="180">
        <v>1</v>
      </c>
      <c r="AT51" s="206"/>
      <c r="AU51" s="206"/>
      <c r="AV51" s="181">
        <f t="shared" si="27"/>
        <v>0</v>
      </c>
      <c r="AW51" s="180">
        <v>1</v>
      </c>
      <c r="AX51" s="206"/>
      <c r="AY51" s="206"/>
      <c r="AZ51" s="181">
        <f t="shared" si="28"/>
        <v>0</v>
      </c>
      <c r="BA51" s="153">
        <f t="shared" si="29"/>
        <v>0</v>
      </c>
      <c r="BB51" s="189">
        <v>0</v>
      </c>
      <c r="BC51" s="153">
        <f t="shared" si="31"/>
        <v>0</v>
      </c>
      <c r="BD51" s="153" t="str">
        <f t="shared" si="30"/>
        <v>geen actie</v>
      </c>
      <c r="BE51" s="183">
        <v>39</v>
      </c>
      <c r="BF51" s="183"/>
      <c r="BG51" s="183"/>
      <c r="BH51" s="183"/>
      <c r="BI51" s="183"/>
      <c r="BJ51" s="183"/>
      <c r="BK51" s="183"/>
      <c r="BL51" s="183"/>
      <c r="BM51" s="183"/>
    </row>
    <row r="52" spans="1:65" x14ac:dyDescent="0.25">
      <c r="A52" s="149">
        <v>49</v>
      </c>
      <c r="B52" s="149" t="str">
        <f t="shared" si="16"/>
        <v>v</v>
      </c>
      <c r="C52" s="149" t="s">
        <v>239</v>
      </c>
      <c r="D52" s="371"/>
      <c r="E52" s="155" t="s">
        <v>356</v>
      </c>
      <c r="F52" s="155"/>
      <c r="G52" s="177" t="s">
        <v>243</v>
      </c>
      <c r="H52" s="176">
        <f t="shared" si="17"/>
        <v>114.54545454545455</v>
      </c>
      <c r="I52" s="153">
        <v>2012</v>
      </c>
      <c r="J52" s="178">
        <f>[1]Aantallen!$B$1-I52</f>
        <v>8</v>
      </c>
      <c r="K52" s="153">
        <f t="shared" si="18"/>
        <v>114.54545454545455</v>
      </c>
      <c r="L52" s="164"/>
      <c r="M52" s="206">
        <v>7</v>
      </c>
      <c r="N52" s="206">
        <v>1</v>
      </c>
      <c r="O52" s="206">
        <v>21</v>
      </c>
      <c r="P52" s="181">
        <f t="shared" si="19"/>
        <v>44.285714285714292</v>
      </c>
      <c r="Q52" s="206">
        <v>11</v>
      </c>
      <c r="R52" s="206">
        <v>4</v>
      </c>
      <c r="S52" s="206">
        <v>31</v>
      </c>
      <c r="T52" s="181">
        <f t="shared" si="20"/>
        <v>64.545454545454547</v>
      </c>
      <c r="U52" s="206">
        <v>1</v>
      </c>
      <c r="V52" s="206"/>
      <c r="W52" s="206"/>
      <c r="X52" s="181">
        <f t="shared" si="21"/>
        <v>0</v>
      </c>
      <c r="Y52" s="206">
        <v>1</v>
      </c>
      <c r="Z52" s="206"/>
      <c r="AA52" s="206"/>
      <c r="AB52" s="181">
        <f t="shared" si="22"/>
        <v>0</v>
      </c>
      <c r="AC52" s="206">
        <v>1</v>
      </c>
      <c r="AD52" s="206"/>
      <c r="AE52" s="206"/>
      <c r="AF52" s="181">
        <f t="shared" si="23"/>
        <v>0</v>
      </c>
      <c r="AG52" s="206">
        <v>1</v>
      </c>
      <c r="AH52" s="206"/>
      <c r="AI52" s="206"/>
      <c r="AJ52" s="181">
        <f t="shared" si="24"/>
        <v>0</v>
      </c>
      <c r="AK52" s="206">
        <v>7</v>
      </c>
      <c r="AL52" s="206">
        <v>0</v>
      </c>
      <c r="AM52" s="206">
        <v>4</v>
      </c>
      <c r="AN52" s="181">
        <f t="shared" si="25"/>
        <v>5.7142857142857135</v>
      </c>
      <c r="AO52" s="180">
        <v>1</v>
      </c>
      <c r="AP52" s="206"/>
      <c r="AQ52" s="206"/>
      <c r="AR52" s="181">
        <f t="shared" si="26"/>
        <v>0</v>
      </c>
      <c r="AS52" s="180">
        <v>1</v>
      </c>
      <c r="AT52" s="206"/>
      <c r="AU52" s="206"/>
      <c r="AV52" s="181">
        <f t="shared" si="27"/>
        <v>0</v>
      </c>
      <c r="AW52" s="180">
        <v>1</v>
      </c>
      <c r="AX52" s="206"/>
      <c r="AY52" s="206"/>
      <c r="AZ52" s="181">
        <f t="shared" si="28"/>
        <v>0</v>
      </c>
      <c r="BA52" s="153">
        <f t="shared" si="29"/>
        <v>0</v>
      </c>
      <c r="BB52" s="189">
        <v>0</v>
      </c>
      <c r="BC52" s="153">
        <f t="shared" si="31"/>
        <v>0</v>
      </c>
      <c r="BD52" s="153" t="str">
        <f t="shared" si="30"/>
        <v>geen actie</v>
      </c>
      <c r="BE52" s="183">
        <v>49</v>
      </c>
      <c r="BF52" s="183"/>
      <c r="BG52" s="183"/>
      <c r="BH52" s="183"/>
      <c r="BI52" s="183"/>
      <c r="BJ52" s="183"/>
      <c r="BK52" s="183"/>
      <c r="BL52" s="183"/>
      <c r="BM52" s="183"/>
    </row>
    <row r="53" spans="1:65" x14ac:dyDescent="0.25">
      <c r="A53" s="149">
        <v>40</v>
      </c>
      <c r="B53" s="149" t="str">
        <f t="shared" si="16"/>
        <v>v</v>
      </c>
      <c r="C53" s="149" t="s">
        <v>239</v>
      </c>
      <c r="D53" s="153"/>
      <c r="E53" s="174" t="s">
        <v>357</v>
      </c>
      <c r="F53" s="194" t="s">
        <v>358</v>
      </c>
      <c r="G53" s="187" t="s">
        <v>319</v>
      </c>
      <c r="H53" s="176">
        <f t="shared" si="17"/>
        <v>204.52380952380952</v>
      </c>
      <c r="I53" s="149">
        <v>2011</v>
      </c>
      <c r="J53" s="178">
        <f>[1]Aantallen!$B$1-I53</f>
        <v>9</v>
      </c>
      <c r="K53" s="153">
        <f t="shared" si="18"/>
        <v>165.95238095238096</v>
      </c>
      <c r="L53" s="164">
        <v>38.571428571428569</v>
      </c>
      <c r="M53" s="206">
        <v>6</v>
      </c>
      <c r="N53" s="206">
        <v>3</v>
      </c>
      <c r="O53" s="206">
        <v>19</v>
      </c>
      <c r="P53" s="181">
        <f t="shared" si="19"/>
        <v>81.666666666666657</v>
      </c>
      <c r="Q53" s="206">
        <v>7</v>
      </c>
      <c r="R53" s="206">
        <v>2</v>
      </c>
      <c r="S53" s="206">
        <v>15</v>
      </c>
      <c r="T53" s="181">
        <f t="shared" si="20"/>
        <v>50</v>
      </c>
      <c r="U53" s="206">
        <v>1</v>
      </c>
      <c r="V53" s="206"/>
      <c r="W53" s="206"/>
      <c r="X53" s="181">
        <f t="shared" si="21"/>
        <v>0</v>
      </c>
      <c r="Y53" s="206">
        <v>1</v>
      </c>
      <c r="Z53" s="206"/>
      <c r="AA53" s="206"/>
      <c r="AB53" s="181">
        <f t="shared" si="22"/>
        <v>0</v>
      </c>
      <c r="AC53" s="206">
        <v>1</v>
      </c>
      <c r="AD53" s="206"/>
      <c r="AE53" s="206"/>
      <c r="AF53" s="181">
        <f t="shared" si="23"/>
        <v>0</v>
      </c>
      <c r="AG53" s="206">
        <v>1</v>
      </c>
      <c r="AH53" s="206"/>
      <c r="AI53" s="206"/>
      <c r="AJ53" s="181">
        <f t="shared" si="24"/>
        <v>0</v>
      </c>
      <c r="AK53" s="206">
        <v>7</v>
      </c>
      <c r="AL53" s="206">
        <v>1</v>
      </c>
      <c r="AM53" s="206">
        <v>14</v>
      </c>
      <c r="AN53" s="181">
        <f t="shared" si="25"/>
        <v>34.285714285714285</v>
      </c>
      <c r="AO53" s="180">
        <v>1</v>
      </c>
      <c r="AP53" s="206"/>
      <c r="AQ53" s="206"/>
      <c r="AR53" s="181">
        <f t="shared" si="26"/>
        <v>0</v>
      </c>
      <c r="AS53" s="180">
        <v>1</v>
      </c>
      <c r="AT53" s="206"/>
      <c r="AU53" s="206"/>
      <c r="AV53" s="181">
        <f t="shared" si="27"/>
        <v>0</v>
      </c>
      <c r="AW53" s="180">
        <v>1</v>
      </c>
      <c r="AX53" s="206"/>
      <c r="AY53" s="206"/>
      <c r="AZ53" s="181">
        <f t="shared" si="28"/>
        <v>0</v>
      </c>
      <c r="BA53" s="153">
        <f t="shared" si="29"/>
        <v>0</v>
      </c>
      <c r="BB53" s="189">
        <v>0</v>
      </c>
      <c r="BC53" s="153">
        <f t="shared" si="31"/>
        <v>0</v>
      </c>
      <c r="BD53" s="153" t="str">
        <f t="shared" si="30"/>
        <v>geen actie</v>
      </c>
      <c r="BE53" s="183">
        <v>40</v>
      </c>
      <c r="BF53" s="183"/>
      <c r="BG53" s="183"/>
      <c r="BH53" s="183"/>
      <c r="BI53" s="183"/>
      <c r="BJ53" s="183"/>
      <c r="BK53" s="183"/>
      <c r="BL53" s="183"/>
      <c r="BM53" s="183"/>
    </row>
    <row r="54" spans="1:65" x14ac:dyDescent="0.25">
      <c r="A54" s="149">
        <v>57</v>
      </c>
      <c r="B54" s="149" t="str">
        <f t="shared" si="16"/>
        <v>v</v>
      </c>
      <c r="C54" s="149"/>
      <c r="D54" s="468"/>
      <c r="E54" s="174" t="s">
        <v>669</v>
      </c>
      <c r="F54" s="191"/>
      <c r="G54" s="187" t="s">
        <v>670</v>
      </c>
      <c r="H54" s="176">
        <f t="shared" si="17"/>
        <v>45.714285714285708</v>
      </c>
      <c r="I54" s="153">
        <v>2010</v>
      </c>
      <c r="J54" s="178">
        <f>[1]Aantallen!$B$1-I54</f>
        <v>10</v>
      </c>
      <c r="K54" s="153">
        <f t="shared" si="18"/>
        <v>45.714285714285708</v>
      </c>
      <c r="L54" s="164">
        <v>0</v>
      </c>
      <c r="M54" s="206">
        <v>1</v>
      </c>
      <c r="N54" s="206"/>
      <c r="O54" s="206"/>
      <c r="P54" s="181">
        <f t="shared" si="19"/>
        <v>0</v>
      </c>
      <c r="Q54" s="206">
        <v>1</v>
      </c>
      <c r="R54" s="206"/>
      <c r="S54" s="206"/>
      <c r="T54" s="181">
        <f t="shared" si="20"/>
        <v>0</v>
      </c>
      <c r="U54" s="206">
        <v>1</v>
      </c>
      <c r="V54" s="206"/>
      <c r="W54" s="206"/>
      <c r="X54" s="181">
        <f t="shared" si="21"/>
        <v>0</v>
      </c>
      <c r="Y54" s="206">
        <v>1</v>
      </c>
      <c r="Z54" s="206"/>
      <c r="AA54" s="206"/>
      <c r="AB54" s="181">
        <f t="shared" si="22"/>
        <v>0</v>
      </c>
      <c r="AC54" s="206">
        <v>1</v>
      </c>
      <c r="AD54" s="206"/>
      <c r="AE54" s="206"/>
      <c r="AF54" s="181">
        <f t="shared" si="23"/>
        <v>0</v>
      </c>
      <c r="AG54" s="206">
        <v>1</v>
      </c>
      <c r="AH54" s="206"/>
      <c r="AI54" s="206"/>
      <c r="AJ54" s="181">
        <f t="shared" si="24"/>
        <v>0</v>
      </c>
      <c r="AK54" s="206">
        <v>7</v>
      </c>
      <c r="AL54" s="206">
        <v>1</v>
      </c>
      <c r="AM54" s="206">
        <v>22</v>
      </c>
      <c r="AN54" s="181">
        <f t="shared" si="25"/>
        <v>45.714285714285708</v>
      </c>
      <c r="AO54" s="180">
        <v>1</v>
      </c>
      <c r="AP54" s="206"/>
      <c r="AQ54" s="206"/>
      <c r="AR54" s="181">
        <f t="shared" si="26"/>
        <v>0</v>
      </c>
      <c r="AS54" s="180">
        <v>1</v>
      </c>
      <c r="AT54" s="206"/>
      <c r="AU54" s="206"/>
      <c r="AV54" s="181">
        <f t="shared" si="27"/>
        <v>0</v>
      </c>
      <c r="AW54" s="180">
        <v>1</v>
      </c>
      <c r="AX54" s="206"/>
      <c r="AY54" s="206"/>
      <c r="AZ54" s="181">
        <f t="shared" si="28"/>
        <v>0</v>
      </c>
      <c r="BA54" s="153">
        <f t="shared" si="29"/>
        <v>0</v>
      </c>
      <c r="BB54" s="189">
        <v>0</v>
      </c>
      <c r="BC54" s="153">
        <f t="shared" si="31"/>
        <v>0</v>
      </c>
      <c r="BD54" s="153" t="str">
        <f t="shared" si="30"/>
        <v>geen actie</v>
      </c>
      <c r="BE54" s="183">
        <v>57</v>
      </c>
      <c r="BF54" s="183"/>
      <c r="BG54" s="183"/>
      <c r="BH54" s="183"/>
      <c r="BI54" s="183"/>
      <c r="BJ54" s="183"/>
      <c r="BK54" s="183"/>
      <c r="BL54" s="183"/>
      <c r="BM54" s="183"/>
    </row>
    <row r="55" spans="1:65" x14ac:dyDescent="0.25">
      <c r="A55" s="149">
        <v>41</v>
      </c>
      <c r="B55" s="149" t="str">
        <f t="shared" si="16"/>
        <v>v</v>
      </c>
      <c r="C55" s="149"/>
      <c r="D55" s="149"/>
      <c r="E55" s="174" t="s">
        <v>359</v>
      </c>
      <c r="F55" s="194" t="s">
        <v>360</v>
      </c>
      <c r="G55" s="149" t="s">
        <v>260</v>
      </c>
      <c r="H55" s="176">
        <f t="shared" si="17"/>
        <v>566.55555555555554</v>
      </c>
      <c r="I55" s="153">
        <v>2010</v>
      </c>
      <c r="J55" s="178">
        <f>[1]Aantallen!$B$1-I55</f>
        <v>10</v>
      </c>
      <c r="K55" s="153">
        <f t="shared" si="18"/>
        <v>310</v>
      </c>
      <c r="L55" s="164">
        <v>256.55555555555554</v>
      </c>
      <c r="M55" s="206">
        <v>7</v>
      </c>
      <c r="N55" s="206">
        <v>5</v>
      </c>
      <c r="O55" s="206">
        <v>21</v>
      </c>
      <c r="P55" s="181">
        <f t="shared" si="19"/>
        <v>101.42857142857142</v>
      </c>
      <c r="Q55" s="206">
        <v>11</v>
      </c>
      <c r="R55" s="206">
        <v>6</v>
      </c>
      <c r="S55" s="206">
        <v>39</v>
      </c>
      <c r="T55" s="181">
        <f t="shared" si="20"/>
        <v>90</v>
      </c>
      <c r="U55" s="206">
        <v>1</v>
      </c>
      <c r="V55" s="206"/>
      <c r="W55" s="206"/>
      <c r="X55" s="181">
        <f t="shared" si="21"/>
        <v>0</v>
      </c>
      <c r="Y55" s="206">
        <v>1</v>
      </c>
      <c r="Z55" s="206"/>
      <c r="AA55" s="206"/>
      <c r="AB55" s="181">
        <f t="shared" si="22"/>
        <v>0</v>
      </c>
      <c r="AC55" s="206">
        <v>1</v>
      </c>
      <c r="AD55" s="206"/>
      <c r="AE55" s="206"/>
      <c r="AF55" s="181">
        <f t="shared" si="23"/>
        <v>0</v>
      </c>
      <c r="AG55" s="206">
        <v>1</v>
      </c>
      <c r="AH55" s="206"/>
      <c r="AI55" s="206"/>
      <c r="AJ55" s="181">
        <f t="shared" si="24"/>
        <v>0</v>
      </c>
      <c r="AK55" s="206">
        <v>7</v>
      </c>
      <c r="AL55" s="206">
        <v>5</v>
      </c>
      <c r="AM55" s="206">
        <v>33</v>
      </c>
      <c r="AN55" s="181">
        <f t="shared" si="25"/>
        <v>118.57142857142858</v>
      </c>
      <c r="AO55" s="180">
        <v>1</v>
      </c>
      <c r="AP55" s="206"/>
      <c r="AQ55" s="206"/>
      <c r="AR55" s="181">
        <f t="shared" si="26"/>
        <v>0</v>
      </c>
      <c r="AS55" s="180">
        <v>1</v>
      </c>
      <c r="AT55" s="206"/>
      <c r="AU55" s="206"/>
      <c r="AV55" s="181">
        <f t="shared" si="27"/>
        <v>0</v>
      </c>
      <c r="AW55" s="180">
        <v>1</v>
      </c>
      <c r="AX55" s="206"/>
      <c r="AY55" s="206"/>
      <c r="AZ55" s="181">
        <f t="shared" si="28"/>
        <v>0</v>
      </c>
      <c r="BA55" s="153" t="str">
        <f t="shared" si="29"/>
        <v>500</v>
      </c>
      <c r="BB55" s="189">
        <v>250</v>
      </c>
      <c r="BC55" s="153">
        <f t="shared" si="31"/>
        <v>250</v>
      </c>
      <c r="BD55" s="153" t="str">
        <f t="shared" si="30"/>
        <v>diploma uitschrijven: 500 punten</v>
      </c>
      <c r="BE55" s="183">
        <v>41</v>
      </c>
      <c r="BF55" s="183"/>
      <c r="BG55" s="183"/>
      <c r="BH55" s="183"/>
      <c r="BI55" s="183"/>
      <c r="BJ55" s="183"/>
      <c r="BK55" s="183"/>
      <c r="BL55" s="183"/>
      <c r="BM55" s="183"/>
    </row>
    <row r="56" spans="1:65" x14ac:dyDescent="0.25">
      <c r="A56" s="149">
        <v>42</v>
      </c>
      <c r="B56" s="149" t="str">
        <f t="shared" si="16"/>
        <v>v</v>
      </c>
      <c r="C56" s="149"/>
      <c r="D56" s="216"/>
      <c r="E56" s="174" t="s">
        <v>659</v>
      </c>
      <c r="F56" s="191">
        <v>118263</v>
      </c>
      <c r="G56" s="153" t="s">
        <v>362</v>
      </c>
      <c r="H56" s="176">
        <f t="shared" si="17"/>
        <v>105</v>
      </c>
      <c r="I56" s="218">
        <v>2007</v>
      </c>
      <c r="J56" s="178">
        <f>[1]Aantallen!$B$1-I56</f>
        <v>13</v>
      </c>
      <c r="K56" s="153">
        <f t="shared" si="18"/>
        <v>0</v>
      </c>
      <c r="L56" s="164">
        <v>105</v>
      </c>
      <c r="M56" s="206">
        <v>1</v>
      </c>
      <c r="N56" s="206"/>
      <c r="O56" s="206"/>
      <c r="P56" s="181">
        <f t="shared" si="19"/>
        <v>0</v>
      </c>
      <c r="Q56" s="206">
        <v>1</v>
      </c>
      <c r="R56" s="206"/>
      <c r="S56" s="206"/>
      <c r="T56" s="181">
        <f t="shared" si="20"/>
        <v>0</v>
      </c>
      <c r="U56" s="206">
        <v>1</v>
      </c>
      <c r="V56" s="206"/>
      <c r="W56" s="206"/>
      <c r="X56" s="181">
        <f t="shared" si="21"/>
        <v>0</v>
      </c>
      <c r="Y56" s="206">
        <v>1</v>
      </c>
      <c r="Z56" s="206"/>
      <c r="AA56" s="206"/>
      <c r="AB56" s="181">
        <f t="shared" si="22"/>
        <v>0</v>
      </c>
      <c r="AC56" s="206">
        <v>1</v>
      </c>
      <c r="AD56" s="206"/>
      <c r="AE56" s="206"/>
      <c r="AF56" s="181">
        <f t="shared" si="23"/>
        <v>0</v>
      </c>
      <c r="AG56" s="206">
        <v>1</v>
      </c>
      <c r="AH56" s="206"/>
      <c r="AI56" s="206"/>
      <c r="AJ56" s="181">
        <f t="shared" si="24"/>
        <v>0</v>
      </c>
      <c r="AK56" s="206">
        <v>1</v>
      </c>
      <c r="AL56" s="206"/>
      <c r="AM56" s="206"/>
      <c r="AN56" s="181">
        <f t="shared" si="25"/>
        <v>0</v>
      </c>
      <c r="AO56" s="180">
        <v>1</v>
      </c>
      <c r="AP56" s="206"/>
      <c r="AQ56" s="206"/>
      <c r="AR56" s="181">
        <f t="shared" si="26"/>
        <v>0</v>
      </c>
      <c r="AS56" s="180">
        <v>1</v>
      </c>
      <c r="AT56" s="206"/>
      <c r="AU56" s="206"/>
      <c r="AV56" s="181">
        <f t="shared" si="27"/>
        <v>0</v>
      </c>
      <c r="AW56" s="180">
        <v>1</v>
      </c>
      <c r="AX56" s="206"/>
      <c r="AY56" s="206"/>
      <c r="AZ56" s="181">
        <f t="shared" si="28"/>
        <v>0</v>
      </c>
      <c r="BA56" s="153">
        <f t="shared" si="29"/>
        <v>0</v>
      </c>
      <c r="BB56" s="189">
        <v>0</v>
      </c>
      <c r="BC56" s="153">
        <f t="shared" si="31"/>
        <v>0</v>
      </c>
      <c r="BD56" s="153" t="str">
        <f t="shared" si="30"/>
        <v>geen actie</v>
      </c>
      <c r="BE56" s="183">
        <v>42</v>
      </c>
      <c r="BF56" s="183"/>
      <c r="BG56" s="183"/>
      <c r="BH56" s="183"/>
      <c r="BI56" s="183"/>
      <c r="BJ56" s="183"/>
      <c r="BK56" s="183"/>
      <c r="BL56" s="183"/>
      <c r="BM56" s="183"/>
    </row>
    <row r="57" spans="1:65" x14ac:dyDescent="0.25">
      <c r="A57" s="149">
        <v>43</v>
      </c>
      <c r="B57" s="149" t="str">
        <f t="shared" si="16"/>
        <v>v</v>
      </c>
      <c r="C57" s="149"/>
      <c r="D57" s="216"/>
      <c r="E57" s="174" t="s">
        <v>363</v>
      </c>
      <c r="F57" s="191">
        <v>118262</v>
      </c>
      <c r="G57" s="153" t="s">
        <v>362</v>
      </c>
      <c r="H57" s="176">
        <f t="shared" si="17"/>
        <v>91.666666666666657</v>
      </c>
      <c r="I57" s="187">
        <v>2009</v>
      </c>
      <c r="J57" s="178">
        <f>[1]Aantallen!$B$1-I57</f>
        <v>11</v>
      </c>
      <c r="K57" s="153">
        <f t="shared" si="18"/>
        <v>0</v>
      </c>
      <c r="L57" s="164">
        <v>91.666666666666657</v>
      </c>
      <c r="M57" s="206">
        <v>1</v>
      </c>
      <c r="N57" s="206"/>
      <c r="O57" s="206"/>
      <c r="P57" s="181">
        <f t="shared" si="19"/>
        <v>0</v>
      </c>
      <c r="Q57" s="206">
        <v>1</v>
      </c>
      <c r="R57" s="206"/>
      <c r="S57" s="206"/>
      <c r="T57" s="181">
        <f t="shared" si="20"/>
        <v>0</v>
      </c>
      <c r="U57" s="206">
        <v>1</v>
      </c>
      <c r="V57" s="206"/>
      <c r="W57" s="206"/>
      <c r="X57" s="181">
        <f t="shared" si="21"/>
        <v>0</v>
      </c>
      <c r="Y57" s="206">
        <v>1</v>
      </c>
      <c r="Z57" s="206"/>
      <c r="AA57" s="206"/>
      <c r="AB57" s="181">
        <f t="shared" si="22"/>
        <v>0</v>
      </c>
      <c r="AC57" s="206">
        <v>1</v>
      </c>
      <c r="AD57" s="206"/>
      <c r="AE57" s="206"/>
      <c r="AF57" s="181">
        <f t="shared" si="23"/>
        <v>0</v>
      </c>
      <c r="AG57" s="206">
        <v>1</v>
      </c>
      <c r="AH57" s="206"/>
      <c r="AI57" s="206"/>
      <c r="AJ57" s="181">
        <f t="shared" si="24"/>
        <v>0</v>
      </c>
      <c r="AK57" s="206">
        <v>1</v>
      </c>
      <c r="AL57" s="206"/>
      <c r="AM57" s="206"/>
      <c r="AN57" s="181">
        <f t="shared" si="25"/>
        <v>0</v>
      </c>
      <c r="AO57" s="180">
        <v>1</v>
      </c>
      <c r="AP57" s="206"/>
      <c r="AQ57" s="206"/>
      <c r="AR57" s="181">
        <f t="shared" si="26"/>
        <v>0</v>
      </c>
      <c r="AS57" s="180">
        <v>1</v>
      </c>
      <c r="AT57" s="206"/>
      <c r="AU57" s="206"/>
      <c r="AV57" s="181">
        <f t="shared" si="27"/>
        <v>0</v>
      </c>
      <c r="AW57" s="180">
        <v>1</v>
      </c>
      <c r="AX57" s="206"/>
      <c r="AY57" s="206"/>
      <c r="AZ57" s="181">
        <f t="shared" si="28"/>
        <v>0</v>
      </c>
      <c r="BA57" s="153">
        <f t="shared" si="29"/>
        <v>0</v>
      </c>
      <c r="BB57" s="189">
        <v>0</v>
      </c>
      <c r="BC57" s="153">
        <f t="shared" si="31"/>
        <v>0</v>
      </c>
      <c r="BD57" s="153" t="str">
        <f t="shared" si="30"/>
        <v>geen actie</v>
      </c>
      <c r="BE57" s="183">
        <v>43</v>
      </c>
      <c r="BF57" s="183"/>
      <c r="BG57" s="183"/>
      <c r="BH57" s="183"/>
      <c r="BI57" s="183"/>
      <c r="BJ57" s="183"/>
      <c r="BK57" s="183"/>
      <c r="BL57" s="183"/>
      <c r="BM57" s="183"/>
    </row>
    <row r="58" spans="1:65" x14ac:dyDescent="0.25">
      <c r="A58" s="149">
        <v>44</v>
      </c>
      <c r="B58" s="149" t="str">
        <f t="shared" si="16"/>
        <v>v</v>
      </c>
      <c r="C58" s="149"/>
      <c r="D58" s="217"/>
      <c r="E58" s="155" t="s">
        <v>364</v>
      </c>
      <c r="F58" s="155"/>
      <c r="G58" s="177" t="s">
        <v>275</v>
      </c>
      <c r="H58" s="176">
        <f t="shared" si="17"/>
        <v>614.00793650793662</v>
      </c>
      <c r="I58" s="153">
        <v>2009</v>
      </c>
      <c r="J58" s="178">
        <f>[1]Aantallen!$B$1-I58</f>
        <v>11</v>
      </c>
      <c r="K58" s="153">
        <f t="shared" si="18"/>
        <v>201.78571428571433</v>
      </c>
      <c r="L58" s="164">
        <v>412.22222222222229</v>
      </c>
      <c r="M58" s="206">
        <v>1</v>
      </c>
      <c r="N58" s="206"/>
      <c r="O58" s="206"/>
      <c r="P58" s="181">
        <f t="shared" si="19"/>
        <v>0</v>
      </c>
      <c r="Q58" s="206">
        <v>8</v>
      </c>
      <c r="R58" s="206">
        <v>6</v>
      </c>
      <c r="S58" s="206">
        <v>34</v>
      </c>
      <c r="T58" s="181">
        <f t="shared" si="20"/>
        <v>117.5</v>
      </c>
      <c r="U58" s="206">
        <v>1</v>
      </c>
      <c r="V58" s="206"/>
      <c r="W58" s="206"/>
      <c r="X58" s="181">
        <f t="shared" si="21"/>
        <v>0</v>
      </c>
      <c r="Y58" s="206">
        <v>1</v>
      </c>
      <c r="Z58" s="206"/>
      <c r="AA58" s="206"/>
      <c r="AB58" s="181">
        <f t="shared" si="22"/>
        <v>0</v>
      </c>
      <c r="AC58" s="206">
        <v>1</v>
      </c>
      <c r="AD58" s="206"/>
      <c r="AE58" s="206"/>
      <c r="AF58" s="181">
        <f t="shared" si="23"/>
        <v>0</v>
      </c>
      <c r="AG58" s="206">
        <v>1</v>
      </c>
      <c r="AH58" s="206"/>
      <c r="AI58" s="206"/>
      <c r="AJ58" s="181">
        <f t="shared" si="24"/>
        <v>0</v>
      </c>
      <c r="AK58" s="206">
        <v>7</v>
      </c>
      <c r="AL58" s="206">
        <v>3</v>
      </c>
      <c r="AM58" s="206">
        <v>29</v>
      </c>
      <c r="AN58" s="181">
        <f t="shared" si="25"/>
        <v>84.285714285714292</v>
      </c>
      <c r="AO58" s="180">
        <v>1</v>
      </c>
      <c r="AP58" s="206"/>
      <c r="AQ58" s="206"/>
      <c r="AR58" s="181">
        <f t="shared" si="26"/>
        <v>0</v>
      </c>
      <c r="AS58" s="180">
        <v>1</v>
      </c>
      <c r="AT58" s="206"/>
      <c r="AU58" s="206"/>
      <c r="AV58" s="181">
        <f t="shared" si="27"/>
        <v>0</v>
      </c>
      <c r="AW58" s="180">
        <v>1</v>
      </c>
      <c r="AX58" s="206"/>
      <c r="AY58" s="206"/>
      <c r="AZ58" s="181">
        <f t="shared" si="28"/>
        <v>0</v>
      </c>
      <c r="BA58" s="153" t="str">
        <f t="shared" si="29"/>
        <v>500</v>
      </c>
      <c r="BB58" s="189">
        <v>250</v>
      </c>
      <c r="BC58" s="153">
        <f t="shared" si="31"/>
        <v>250</v>
      </c>
      <c r="BD58" s="153" t="str">
        <f t="shared" si="30"/>
        <v>diploma uitschrijven: 500 punten</v>
      </c>
      <c r="BE58" s="183">
        <v>44</v>
      </c>
      <c r="BF58" s="183"/>
      <c r="BG58" s="183"/>
      <c r="BH58" s="183"/>
      <c r="BI58" s="183"/>
      <c r="BJ58" s="183"/>
      <c r="BK58" s="183"/>
      <c r="BL58" s="183"/>
      <c r="BM58" s="183"/>
    </row>
    <row r="59" spans="1:65" x14ac:dyDescent="0.25">
      <c r="A59" s="149">
        <v>45</v>
      </c>
      <c r="B59" s="149" t="str">
        <f t="shared" si="16"/>
        <v>v</v>
      </c>
      <c r="C59" s="149" t="s">
        <v>239</v>
      </c>
      <c r="D59" s="153"/>
      <c r="E59" s="174" t="s">
        <v>365</v>
      </c>
      <c r="F59" s="191">
        <v>118518</v>
      </c>
      <c r="G59" s="187" t="s">
        <v>243</v>
      </c>
      <c r="H59" s="176">
        <f t="shared" si="17"/>
        <v>627.98412698412699</v>
      </c>
      <c r="I59" s="153">
        <v>2010</v>
      </c>
      <c r="J59" s="178">
        <f>[1]Aantallen!$B$1-I59</f>
        <v>10</v>
      </c>
      <c r="K59" s="153">
        <f t="shared" si="18"/>
        <v>233.09523809523807</v>
      </c>
      <c r="L59" s="164">
        <v>394.88888888888891</v>
      </c>
      <c r="M59" s="206">
        <v>6</v>
      </c>
      <c r="N59" s="206">
        <v>2</v>
      </c>
      <c r="O59" s="206">
        <v>17</v>
      </c>
      <c r="P59" s="181">
        <f t="shared" si="19"/>
        <v>61.666666666666671</v>
      </c>
      <c r="Q59" s="206">
        <v>7</v>
      </c>
      <c r="R59" s="206">
        <v>2</v>
      </c>
      <c r="S59" s="206">
        <v>19</v>
      </c>
      <c r="T59" s="181">
        <f t="shared" si="20"/>
        <v>55.714285714285708</v>
      </c>
      <c r="U59" s="206">
        <v>1</v>
      </c>
      <c r="V59" s="206"/>
      <c r="W59" s="206"/>
      <c r="X59" s="181">
        <f t="shared" si="21"/>
        <v>0</v>
      </c>
      <c r="Y59" s="206">
        <v>1</v>
      </c>
      <c r="Z59" s="206"/>
      <c r="AA59" s="206"/>
      <c r="AB59" s="181">
        <f t="shared" si="22"/>
        <v>0</v>
      </c>
      <c r="AC59" s="206">
        <v>1</v>
      </c>
      <c r="AD59" s="206"/>
      <c r="AE59" s="206"/>
      <c r="AF59" s="181">
        <f t="shared" si="23"/>
        <v>0</v>
      </c>
      <c r="AG59" s="206">
        <v>1</v>
      </c>
      <c r="AH59" s="206"/>
      <c r="AI59" s="206"/>
      <c r="AJ59" s="181">
        <f t="shared" si="24"/>
        <v>0</v>
      </c>
      <c r="AK59" s="206">
        <v>7</v>
      </c>
      <c r="AL59" s="206">
        <v>5</v>
      </c>
      <c r="AM59" s="206">
        <v>31</v>
      </c>
      <c r="AN59" s="181">
        <f t="shared" si="25"/>
        <v>115.71428571428571</v>
      </c>
      <c r="AO59" s="180">
        <v>1</v>
      </c>
      <c r="AP59" s="206"/>
      <c r="AQ59" s="206"/>
      <c r="AR59" s="181">
        <f t="shared" si="26"/>
        <v>0</v>
      </c>
      <c r="AS59" s="180">
        <v>1</v>
      </c>
      <c r="AT59" s="206"/>
      <c r="AU59" s="206"/>
      <c r="AV59" s="181">
        <f t="shared" si="27"/>
        <v>0</v>
      </c>
      <c r="AW59" s="180">
        <v>1</v>
      </c>
      <c r="AX59" s="206"/>
      <c r="AY59" s="206"/>
      <c r="AZ59" s="181">
        <f t="shared" si="28"/>
        <v>0</v>
      </c>
      <c r="BA59" s="153" t="str">
        <f t="shared" si="29"/>
        <v>500</v>
      </c>
      <c r="BB59" s="189">
        <v>250</v>
      </c>
      <c r="BC59" s="153">
        <f t="shared" si="31"/>
        <v>250</v>
      </c>
      <c r="BD59" s="153" t="str">
        <f t="shared" si="30"/>
        <v>diploma uitschrijven: 500 punten</v>
      </c>
      <c r="BE59" s="183">
        <v>45</v>
      </c>
      <c r="BF59" s="183"/>
      <c r="BG59" s="183"/>
      <c r="BH59" s="183"/>
      <c r="BI59" s="183"/>
      <c r="BJ59" s="183"/>
      <c r="BK59" s="183"/>
      <c r="BL59" s="183"/>
      <c r="BM59" s="183"/>
    </row>
    <row r="60" spans="1:65" x14ac:dyDescent="0.25">
      <c r="A60" s="149">
        <v>59</v>
      </c>
      <c r="B60" s="149" t="str">
        <f t="shared" si="16"/>
        <v>v</v>
      </c>
      <c r="C60" s="149"/>
      <c r="D60" s="216"/>
      <c r="E60" s="174"/>
      <c r="F60" s="191"/>
      <c r="G60" s="187"/>
      <c r="H60" s="176">
        <f t="shared" si="17"/>
        <v>0</v>
      </c>
      <c r="I60" s="153"/>
      <c r="J60" s="178">
        <f>[1]Aantallen!$B$1-I60</f>
        <v>2020</v>
      </c>
      <c r="K60" s="153">
        <f t="shared" si="18"/>
        <v>0</v>
      </c>
      <c r="L60" s="164"/>
      <c r="M60" s="206">
        <v>1</v>
      </c>
      <c r="N60" s="206"/>
      <c r="O60" s="206"/>
      <c r="P60" s="181">
        <f t="shared" si="19"/>
        <v>0</v>
      </c>
      <c r="Q60" s="206">
        <v>1</v>
      </c>
      <c r="R60" s="206"/>
      <c r="S60" s="206"/>
      <c r="T60" s="181">
        <f t="shared" si="20"/>
        <v>0</v>
      </c>
      <c r="U60" s="206">
        <v>1</v>
      </c>
      <c r="V60" s="206"/>
      <c r="W60" s="206"/>
      <c r="X60" s="181">
        <f t="shared" si="21"/>
        <v>0</v>
      </c>
      <c r="Y60" s="206">
        <v>1</v>
      </c>
      <c r="Z60" s="206"/>
      <c r="AA60" s="206"/>
      <c r="AB60" s="181">
        <f t="shared" si="22"/>
        <v>0</v>
      </c>
      <c r="AC60" s="206">
        <v>1</v>
      </c>
      <c r="AD60" s="206"/>
      <c r="AE60" s="206"/>
      <c r="AF60" s="181">
        <f t="shared" si="23"/>
        <v>0</v>
      </c>
      <c r="AG60" s="206">
        <v>1</v>
      </c>
      <c r="AH60" s="206"/>
      <c r="AI60" s="206"/>
      <c r="AJ60" s="181">
        <f t="shared" si="24"/>
        <v>0</v>
      </c>
      <c r="AK60" s="206">
        <v>1</v>
      </c>
      <c r="AL60" s="206"/>
      <c r="AM60" s="206"/>
      <c r="AN60" s="181">
        <f t="shared" si="25"/>
        <v>0</v>
      </c>
      <c r="AO60" s="180">
        <v>1</v>
      </c>
      <c r="AP60" s="206"/>
      <c r="AQ60" s="206"/>
      <c r="AR60" s="181">
        <f t="shared" si="26"/>
        <v>0</v>
      </c>
      <c r="AS60" s="180">
        <v>1</v>
      </c>
      <c r="AT60" s="206"/>
      <c r="AU60" s="206"/>
      <c r="AV60" s="181">
        <f t="shared" si="27"/>
        <v>0</v>
      </c>
      <c r="AW60" s="180">
        <v>1</v>
      </c>
      <c r="AX60" s="206"/>
      <c r="AY60" s="206"/>
      <c r="AZ60" s="181">
        <f t="shared" si="28"/>
        <v>0</v>
      </c>
      <c r="BA60" s="153">
        <f t="shared" si="29"/>
        <v>0</v>
      </c>
      <c r="BB60" s="189">
        <v>0</v>
      </c>
      <c r="BC60" s="153">
        <f t="shared" si="31"/>
        <v>0</v>
      </c>
      <c r="BD60" s="153" t="str">
        <f t="shared" si="30"/>
        <v>geen actie</v>
      </c>
      <c r="BE60" s="183">
        <v>59</v>
      </c>
      <c r="BF60" s="183"/>
      <c r="BG60" s="183"/>
      <c r="BH60" s="183"/>
      <c r="BI60" s="183"/>
      <c r="BJ60" s="183"/>
      <c r="BK60" s="183"/>
      <c r="BL60" s="183"/>
      <c r="BM60" s="183"/>
    </row>
    <row r="61" spans="1:65" x14ac:dyDescent="0.25">
      <c r="A61" s="149">
        <v>60</v>
      </c>
      <c r="B61" s="149" t="str">
        <f t="shared" si="16"/>
        <v>v</v>
      </c>
      <c r="C61" s="149"/>
      <c r="D61" s="216"/>
      <c r="E61" s="174"/>
      <c r="F61" s="191"/>
      <c r="G61" s="187"/>
      <c r="H61" s="176">
        <f t="shared" si="17"/>
        <v>0</v>
      </c>
      <c r="I61" s="153"/>
      <c r="J61" s="178">
        <f>[1]Aantallen!$B$1-I61</f>
        <v>2020</v>
      </c>
      <c r="K61" s="153">
        <f t="shared" si="18"/>
        <v>0</v>
      </c>
      <c r="L61" s="164"/>
      <c r="M61" s="206">
        <v>1</v>
      </c>
      <c r="N61" s="206"/>
      <c r="O61" s="206"/>
      <c r="P61" s="181">
        <f t="shared" si="19"/>
        <v>0</v>
      </c>
      <c r="Q61" s="206">
        <v>1</v>
      </c>
      <c r="R61" s="206"/>
      <c r="S61" s="206"/>
      <c r="T61" s="181">
        <f t="shared" si="20"/>
        <v>0</v>
      </c>
      <c r="U61" s="206">
        <v>1</v>
      </c>
      <c r="V61" s="206"/>
      <c r="W61" s="206"/>
      <c r="X61" s="181">
        <f t="shared" si="21"/>
        <v>0</v>
      </c>
      <c r="Y61" s="206">
        <v>1</v>
      </c>
      <c r="Z61" s="206"/>
      <c r="AA61" s="206"/>
      <c r="AB61" s="181">
        <f t="shared" si="22"/>
        <v>0</v>
      </c>
      <c r="AC61" s="206">
        <v>1</v>
      </c>
      <c r="AD61" s="206"/>
      <c r="AE61" s="206"/>
      <c r="AF61" s="181">
        <f t="shared" si="23"/>
        <v>0</v>
      </c>
      <c r="AG61" s="206">
        <v>1</v>
      </c>
      <c r="AH61" s="206"/>
      <c r="AI61" s="206"/>
      <c r="AJ61" s="181">
        <f t="shared" si="24"/>
        <v>0</v>
      </c>
      <c r="AK61" s="206">
        <v>1</v>
      </c>
      <c r="AL61" s="206"/>
      <c r="AM61" s="206"/>
      <c r="AN61" s="181">
        <f t="shared" si="25"/>
        <v>0</v>
      </c>
      <c r="AO61" s="180">
        <v>1</v>
      </c>
      <c r="AP61" s="206"/>
      <c r="AQ61" s="206"/>
      <c r="AR61" s="181">
        <f t="shared" si="26"/>
        <v>0</v>
      </c>
      <c r="AS61" s="180">
        <v>1</v>
      </c>
      <c r="AT61" s="206"/>
      <c r="AU61" s="206"/>
      <c r="AV61" s="181">
        <f t="shared" si="27"/>
        <v>0</v>
      </c>
      <c r="AW61" s="180">
        <v>1</v>
      </c>
      <c r="AX61" s="206"/>
      <c r="AY61" s="206"/>
      <c r="AZ61" s="181">
        <f t="shared" si="28"/>
        <v>0</v>
      </c>
      <c r="BA61" s="153">
        <f t="shared" si="29"/>
        <v>0</v>
      </c>
      <c r="BB61" s="189">
        <v>0</v>
      </c>
      <c r="BC61" s="153">
        <f t="shared" si="31"/>
        <v>0</v>
      </c>
      <c r="BD61" s="153" t="str">
        <f t="shared" si="30"/>
        <v>geen actie</v>
      </c>
      <c r="BE61" s="183">
        <v>60</v>
      </c>
      <c r="BF61" s="183"/>
      <c r="BG61" s="183"/>
      <c r="BH61" s="183"/>
      <c r="BI61" s="183"/>
      <c r="BJ61" s="183"/>
      <c r="BK61" s="183"/>
      <c r="BL61" s="183"/>
      <c r="BM61" s="183"/>
    </row>
    <row r="62" spans="1:65" x14ac:dyDescent="0.25">
      <c r="A62" s="149">
        <v>61</v>
      </c>
      <c r="B62" s="149" t="str">
        <f t="shared" si="16"/>
        <v>v</v>
      </c>
      <c r="C62" s="149"/>
      <c r="D62" s="216"/>
      <c r="E62" s="174"/>
      <c r="F62" s="191"/>
      <c r="G62" s="187"/>
      <c r="H62" s="176">
        <f t="shared" si="17"/>
        <v>0</v>
      </c>
      <c r="I62" s="153"/>
      <c r="J62" s="178">
        <f>[1]Aantallen!$B$1-I62</f>
        <v>2020</v>
      </c>
      <c r="K62" s="153">
        <f t="shared" si="18"/>
        <v>0</v>
      </c>
      <c r="L62" s="164"/>
      <c r="M62" s="206">
        <v>1</v>
      </c>
      <c r="N62" s="206"/>
      <c r="O62" s="206"/>
      <c r="P62" s="181">
        <f t="shared" si="19"/>
        <v>0</v>
      </c>
      <c r="Q62" s="206">
        <v>1</v>
      </c>
      <c r="R62" s="206"/>
      <c r="S62" s="206"/>
      <c r="T62" s="181">
        <f t="shared" si="20"/>
        <v>0</v>
      </c>
      <c r="U62" s="206">
        <v>1</v>
      </c>
      <c r="V62" s="206"/>
      <c r="W62" s="206"/>
      <c r="X62" s="181">
        <f t="shared" si="21"/>
        <v>0</v>
      </c>
      <c r="Y62" s="206">
        <v>1</v>
      </c>
      <c r="Z62" s="206"/>
      <c r="AA62" s="206"/>
      <c r="AB62" s="181">
        <f t="shared" si="22"/>
        <v>0</v>
      </c>
      <c r="AC62" s="206">
        <v>1</v>
      </c>
      <c r="AD62" s="206"/>
      <c r="AE62" s="206"/>
      <c r="AF62" s="181">
        <f t="shared" si="23"/>
        <v>0</v>
      </c>
      <c r="AG62" s="206">
        <v>1</v>
      </c>
      <c r="AH62" s="206"/>
      <c r="AI62" s="206"/>
      <c r="AJ62" s="181">
        <f t="shared" si="24"/>
        <v>0</v>
      </c>
      <c r="AK62" s="206">
        <v>1</v>
      </c>
      <c r="AL62" s="206"/>
      <c r="AM62" s="206"/>
      <c r="AN62" s="181">
        <f t="shared" si="25"/>
        <v>0</v>
      </c>
      <c r="AO62" s="180">
        <v>1</v>
      </c>
      <c r="AP62" s="206"/>
      <c r="AQ62" s="206"/>
      <c r="AR62" s="181">
        <f t="shared" si="26"/>
        <v>0</v>
      </c>
      <c r="AS62" s="180">
        <v>1</v>
      </c>
      <c r="AT62" s="206"/>
      <c r="AU62" s="206"/>
      <c r="AV62" s="181">
        <f t="shared" si="27"/>
        <v>0</v>
      </c>
      <c r="AW62" s="180">
        <v>1</v>
      </c>
      <c r="AX62" s="206"/>
      <c r="AY62" s="206"/>
      <c r="AZ62" s="181">
        <f t="shared" si="28"/>
        <v>0</v>
      </c>
      <c r="BA62" s="153">
        <f t="shared" si="29"/>
        <v>0</v>
      </c>
      <c r="BB62" s="189">
        <v>0</v>
      </c>
      <c r="BC62" s="153">
        <f t="shared" si="31"/>
        <v>0</v>
      </c>
      <c r="BD62" s="153" t="str">
        <f t="shared" si="30"/>
        <v>geen actie</v>
      </c>
      <c r="BE62" s="183">
        <v>61</v>
      </c>
      <c r="BF62" s="183"/>
      <c r="BG62" s="183"/>
      <c r="BH62" s="183"/>
      <c r="BI62" s="183"/>
      <c r="BJ62" s="183"/>
      <c r="BK62" s="183"/>
      <c r="BL62" s="183"/>
      <c r="BM62" s="183"/>
    </row>
    <row r="63" spans="1:65" x14ac:dyDescent="0.25">
      <c r="A63" s="149">
        <v>62</v>
      </c>
      <c r="B63" s="149" t="str">
        <f t="shared" si="16"/>
        <v>v</v>
      </c>
      <c r="C63" s="149"/>
      <c r="D63" s="216"/>
      <c r="E63" s="174"/>
      <c r="F63" s="191"/>
      <c r="G63" s="187"/>
      <c r="H63" s="176">
        <f t="shared" si="17"/>
        <v>0</v>
      </c>
      <c r="I63" s="153"/>
      <c r="J63" s="178">
        <f>[1]Aantallen!$B$1-I63</f>
        <v>2020</v>
      </c>
      <c r="K63" s="153">
        <f t="shared" si="18"/>
        <v>0</v>
      </c>
      <c r="L63" s="164"/>
      <c r="M63" s="206">
        <v>1</v>
      </c>
      <c r="N63" s="206"/>
      <c r="O63" s="206"/>
      <c r="P63" s="181">
        <f t="shared" si="19"/>
        <v>0</v>
      </c>
      <c r="Q63" s="206">
        <v>1</v>
      </c>
      <c r="R63" s="206"/>
      <c r="S63" s="206"/>
      <c r="T63" s="181">
        <f t="shared" si="20"/>
        <v>0</v>
      </c>
      <c r="U63" s="206">
        <v>1</v>
      </c>
      <c r="V63" s="206"/>
      <c r="W63" s="206"/>
      <c r="X63" s="181">
        <f t="shared" si="21"/>
        <v>0</v>
      </c>
      <c r="Y63" s="206">
        <v>1</v>
      </c>
      <c r="Z63" s="206"/>
      <c r="AA63" s="206"/>
      <c r="AB63" s="181">
        <f t="shared" si="22"/>
        <v>0</v>
      </c>
      <c r="AC63" s="206">
        <v>1</v>
      </c>
      <c r="AD63" s="206"/>
      <c r="AE63" s="206"/>
      <c r="AF63" s="181">
        <f t="shared" si="23"/>
        <v>0</v>
      </c>
      <c r="AG63" s="206">
        <v>1</v>
      </c>
      <c r="AH63" s="206"/>
      <c r="AI63" s="206"/>
      <c r="AJ63" s="181">
        <f t="shared" si="24"/>
        <v>0</v>
      </c>
      <c r="AK63" s="206">
        <v>1</v>
      </c>
      <c r="AL63" s="206"/>
      <c r="AM63" s="206"/>
      <c r="AN63" s="181">
        <f t="shared" si="25"/>
        <v>0</v>
      </c>
      <c r="AO63" s="180">
        <v>1</v>
      </c>
      <c r="AP63" s="206"/>
      <c r="AQ63" s="206"/>
      <c r="AR63" s="181">
        <f t="shared" si="26"/>
        <v>0</v>
      </c>
      <c r="AS63" s="180">
        <v>1</v>
      </c>
      <c r="AT63" s="206"/>
      <c r="AU63" s="206"/>
      <c r="AV63" s="181">
        <f t="shared" si="27"/>
        <v>0</v>
      </c>
      <c r="AW63" s="180">
        <v>1</v>
      </c>
      <c r="AX63" s="206"/>
      <c r="AY63" s="206"/>
      <c r="AZ63" s="181">
        <f t="shared" si="28"/>
        <v>0</v>
      </c>
      <c r="BA63" s="153">
        <f t="shared" si="29"/>
        <v>0</v>
      </c>
      <c r="BB63" s="189">
        <v>0</v>
      </c>
      <c r="BC63" s="153">
        <f t="shared" si="31"/>
        <v>0</v>
      </c>
      <c r="BD63" s="153" t="str">
        <f t="shared" si="30"/>
        <v>geen actie</v>
      </c>
      <c r="BE63" s="183">
        <v>62</v>
      </c>
      <c r="BF63" s="183"/>
      <c r="BG63" s="183"/>
      <c r="BH63" s="183"/>
      <c r="BI63" s="183"/>
      <c r="BJ63" s="183"/>
      <c r="BK63" s="183"/>
      <c r="BL63" s="183"/>
      <c r="BM63" s="183"/>
    </row>
    <row r="64" spans="1:65" x14ac:dyDescent="0.25">
      <c r="A64" s="149">
        <v>63</v>
      </c>
      <c r="B64" s="149" t="str">
        <f t="shared" si="16"/>
        <v>v</v>
      </c>
      <c r="C64" s="149"/>
      <c r="D64" s="216"/>
      <c r="E64" s="174"/>
      <c r="F64" s="191"/>
      <c r="G64" s="187"/>
      <c r="H64" s="176">
        <f t="shared" si="17"/>
        <v>0</v>
      </c>
      <c r="I64" s="153"/>
      <c r="J64" s="178">
        <f>[1]Aantallen!$B$1-I64</f>
        <v>2020</v>
      </c>
      <c r="K64" s="153">
        <f t="shared" si="18"/>
        <v>0</v>
      </c>
      <c r="L64" s="164"/>
      <c r="M64" s="206">
        <v>1</v>
      </c>
      <c r="N64" s="206"/>
      <c r="O64" s="206"/>
      <c r="P64" s="181">
        <f t="shared" si="19"/>
        <v>0</v>
      </c>
      <c r="Q64" s="206">
        <v>1</v>
      </c>
      <c r="R64" s="206"/>
      <c r="S64" s="206"/>
      <c r="T64" s="181">
        <f t="shared" si="20"/>
        <v>0</v>
      </c>
      <c r="U64" s="206">
        <v>1</v>
      </c>
      <c r="V64" s="206"/>
      <c r="W64" s="206"/>
      <c r="X64" s="181">
        <f t="shared" si="21"/>
        <v>0</v>
      </c>
      <c r="Y64" s="206">
        <v>1</v>
      </c>
      <c r="Z64" s="206"/>
      <c r="AA64" s="206"/>
      <c r="AB64" s="181">
        <f t="shared" si="22"/>
        <v>0</v>
      </c>
      <c r="AC64" s="206">
        <v>1</v>
      </c>
      <c r="AD64" s="206"/>
      <c r="AE64" s="206"/>
      <c r="AF64" s="181">
        <f t="shared" si="23"/>
        <v>0</v>
      </c>
      <c r="AG64" s="206">
        <v>1</v>
      </c>
      <c r="AH64" s="206"/>
      <c r="AI64" s="206"/>
      <c r="AJ64" s="181">
        <f t="shared" si="24"/>
        <v>0</v>
      </c>
      <c r="AK64" s="206">
        <v>1</v>
      </c>
      <c r="AL64" s="206"/>
      <c r="AM64" s="206"/>
      <c r="AN64" s="181">
        <f t="shared" si="25"/>
        <v>0</v>
      </c>
      <c r="AO64" s="180">
        <v>1</v>
      </c>
      <c r="AP64" s="206"/>
      <c r="AQ64" s="206"/>
      <c r="AR64" s="181">
        <f t="shared" si="26"/>
        <v>0</v>
      </c>
      <c r="AS64" s="180">
        <v>1</v>
      </c>
      <c r="AT64" s="206"/>
      <c r="AU64" s="206"/>
      <c r="AV64" s="181">
        <f t="shared" si="27"/>
        <v>0</v>
      </c>
      <c r="AW64" s="180">
        <v>1</v>
      </c>
      <c r="AX64" s="206"/>
      <c r="AY64" s="206"/>
      <c r="AZ64" s="181">
        <f t="shared" si="28"/>
        <v>0</v>
      </c>
      <c r="BA64" s="153">
        <f t="shared" si="29"/>
        <v>0</v>
      </c>
      <c r="BB64" s="189">
        <v>0</v>
      </c>
      <c r="BC64" s="153">
        <f t="shared" si="31"/>
        <v>0</v>
      </c>
      <c r="BD64" s="153" t="str">
        <f t="shared" si="30"/>
        <v>geen actie</v>
      </c>
      <c r="BE64" s="183">
        <v>63</v>
      </c>
      <c r="BF64" s="183"/>
      <c r="BG64" s="183"/>
      <c r="BH64" s="183"/>
      <c r="BI64" s="183"/>
      <c r="BJ64" s="183"/>
      <c r="BK64" s="183"/>
      <c r="BL64" s="183"/>
      <c r="BM64" s="183"/>
    </row>
    <row r="65" spans="1:65" x14ac:dyDescent="0.25">
      <c r="A65" s="149">
        <v>64</v>
      </c>
      <c r="B65" s="149" t="str">
        <f t="shared" si="16"/>
        <v>v</v>
      </c>
      <c r="C65" s="149"/>
      <c r="D65" s="216"/>
      <c r="E65" s="174"/>
      <c r="F65" s="191"/>
      <c r="G65" s="187"/>
      <c r="H65" s="176">
        <f t="shared" si="17"/>
        <v>0</v>
      </c>
      <c r="I65" s="153"/>
      <c r="J65" s="178">
        <f>[1]Aantallen!$B$1-I65</f>
        <v>2020</v>
      </c>
      <c r="K65" s="153">
        <f t="shared" si="18"/>
        <v>0</v>
      </c>
      <c r="L65" s="164"/>
      <c r="M65" s="206">
        <v>1</v>
      </c>
      <c r="N65" s="206"/>
      <c r="O65" s="206"/>
      <c r="P65" s="181">
        <f t="shared" si="19"/>
        <v>0</v>
      </c>
      <c r="Q65" s="206">
        <v>1</v>
      </c>
      <c r="R65" s="206"/>
      <c r="S65" s="206"/>
      <c r="T65" s="181">
        <f t="shared" si="20"/>
        <v>0</v>
      </c>
      <c r="U65" s="206">
        <v>1</v>
      </c>
      <c r="V65" s="206"/>
      <c r="W65" s="206"/>
      <c r="X65" s="181">
        <f t="shared" si="21"/>
        <v>0</v>
      </c>
      <c r="Y65" s="206">
        <v>1</v>
      </c>
      <c r="Z65" s="206"/>
      <c r="AA65" s="206"/>
      <c r="AB65" s="181">
        <f t="shared" si="22"/>
        <v>0</v>
      </c>
      <c r="AC65" s="206">
        <v>1</v>
      </c>
      <c r="AD65" s="206"/>
      <c r="AE65" s="206"/>
      <c r="AF65" s="181">
        <f t="shared" si="23"/>
        <v>0</v>
      </c>
      <c r="AG65" s="206">
        <v>1</v>
      </c>
      <c r="AH65" s="206"/>
      <c r="AI65" s="206"/>
      <c r="AJ65" s="181">
        <f t="shared" si="24"/>
        <v>0</v>
      </c>
      <c r="AK65" s="206">
        <v>1</v>
      </c>
      <c r="AL65" s="206"/>
      <c r="AM65" s="206"/>
      <c r="AN65" s="181">
        <f t="shared" si="25"/>
        <v>0</v>
      </c>
      <c r="AO65" s="180">
        <v>1</v>
      </c>
      <c r="AP65" s="206"/>
      <c r="AQ65" s="206"/>
      <c r="AR65" s="181">
        <f t="shared" si="26"/>
        <v>0</v>
      </c>
      <c r="AS65" s="180">
        <v>1</v>
      </c>
      <c r="AT65" s="206"/>
      <c r="AU65" s="206"/>
      <c r="AV65" s="181">
        <f t="shared" si="27"/>
        <v>0</v>
      </c>
      <c r="AW65" s="180">
        <v>1</v>
      </c>
      <c r="AX65" s="206"/>
      <c r="AY65" s="206"/>
      <c r="AZ65" s="181">
        <f t="shared" si="28"/>
        <v>0</v>
      </c>
      <c r="BA65" s="153">
        <f t="shared" si="29"/>
        <v>0</v>
      </c>
      <c r="BB65" s="189">
        <v>0</v>
      </c>
      <c r="BC65" s="153">
        <f t="shared" si="31"/>
        <v>0</v>
      </c>
      <c r="BD65" s="153" t="str">
        <f t="shared" si="30"/>
        <v>geen actie</v>
      </c>
      <c r="BE65" s="183">
        <v>64</v>
      </c>
      <c r="BF65" s="183"/>
      <c r="BG65" s="183"/>
      <c r="BH65" s="183"/>
      <c r="BI65" s="183"/>
      <c r="BJ65" s="183"/>
      <c r="BK65" s="183"/>
      <c r="BL65" s="183"/>
      <c r="BM65" s="183"/>
    </row>
    <row r="66" spans="1:65" x14ac:dyDescent="0.25">
      <c r="A66" s="149">
        <v>65</v>
      </c>
      <c r="B66" s="149" t="str">
        <f t="shared" ref="B66:B97" si="32">IF(A66=BE66,"v","x")</f>
        <v>v</v>
      </c>
      <c r="C66" s="149"/>
      <c r="D66" s="216"/>
      <c r="E66" s="174"/>
      <c r="F66" s="191"/>
      <c r="G66" s="187"/>
      <c r="H66" s="176">
        <f t="shared" ref="H66:H97" si="33">SUM(L66+P66+T66+X66+AB66+AF66+AJ66+AN66+AR66+AV66+AZ66)</f>
        <v>0</v>
      </c>
      <c r="I66" s="153"/>
      <c r="J66" s="178">
        <f>[1]Aantallen!$B$1-I66</f>
        <v>2020</v>
      </c>
      <c r="K66" s="153">
        <f t="shared" ref="K66:K97" si="34">H66-L66</f>
        <v>0</v>
      </c>
      <c r="L66" s="164"/>
      <c r="M66" s="206">
        <v>1</v>
      </c>
      <c r="N66" s="206"/>
      <c r="O66" s="206"/>
      <c r="P66" s="181">
        <f t="shared" ref="P66:P97" si="35">SUM(N66*10+O66)/M66*10</f>
        <v>0</v>
      </c>
      <c r="Q66" s="206">
        <v>1</v>
      </c>
      <c r="R66" s="206"/>
      <c r="S66" s="206"/>
      <c r="T66" s="181">
        <f t="shared" ref="T66:T97" si="36">SUM(R66*10+S66)/Q66*10</f>
        <v>0</v>
      </c>
      <c r="U66" s="206">
        <v>1</v>
      </c>
      <c r="V66" s="206"/>
      <c r="W66" s="206"/>
      <c r="X66" s="181">
        <f t="shared" ref="X66:X97" si="37">SUM(V66*10+W66)/U66*10</f>
        <v>0</v>
      </c>
      <c r="Y66" s="206">
        <v>1</v>
      </c>
      <c r="Z66" s="206"/>
      <c r="AA66" s="206"/>
      <c r="AB66" s="181">
        <f t="shared" ref="AB66:AB97" si="38">SUM(Z66*10+AA66)/Y66*10</f>
        <v>0</v>
      </c>
      <c r="AC66" s="206">
        <v>1</v>
      </c>
      <c r="AD66" s="206"/>
      <c r="AE66" s="206"/>
      <c r="AF66" s="181">
        <f t="shared" ref="AF66:AF97" si="39">SUM(AD66*10+AE66)/AC66*10</f>
        <v>0</v>
      </c>
      <c r="AG66" s="206">
        <v>1</v>
      </c>
      <c r="AH66" s="206"/>
      <c r="AI66" s="206"/>
      <c r="AJ66" s="181">
        <f t="shared" ref="AJ66:AJ97" si="40">SUM(AH66*10+AI66)/AG66*10</f>
        <v>0</v>
      </c>
      <c r="AK66" s="206">
        <v>1</v>
      </c>
      <c r="AL66" s="206"/>
      <c r="AM66" s="206"/>
      <c r="AN66" s="181">
        <f t="shared" ref="AN66:AN97" si="41">SUM(AL66*10+AM66)/AK66*10</f>
        <v>0</v>
      </c>
      <c r="AO66" s="180">
        <v>1</v>
      </c>
      <c r="AP66" s="206"/>
      <c r="AQ66" s="206"/>
      <c r="AR66" s="181">
        <f t="shared" ref="AR66:AR97" si="42">SUM(AP66*10+AQ66)/AO66*10</f>
        <v>0</v>
      </c>
      <c r="AS66" s="180">
        <v>1</v>
      </c>
      <c r="AT66" s="206"/>
      <c r="AU66" s="206"/>
      <c r="AV66" s="181">
        <f t="shared" ref="AV66:AV97" si="43">SUM(AT66*10+AU66)/AS66*10</f>
        <v>0</v>
      </c>
      <c r="AW66" s="180">
        <v>1</v>
      </c>
      <c r="AX66" s="206"/>
      <c r="AY66" s="206"/>
      <c r="AZ66" s="181">
        <f t="shared" ref="AZ66:AZ97" si="44">SUM(AX66*10+AY66)/AW66*10</f>
        <v>0</v>
      </c>
      <c r="BA66" s="153">
        <f t="shared" ref="BA66:BA97" si="45">IF(H66&lt;250,0,IF(H66&lt;500,250,IF(H66&lt;750,"500",IF(H66&lt;1000,750,IF(H66&lt;1500,1000,IF(H66&lt;2000,1500,IF(H66&lt;2500,2000,IF(H66&lt;3000,2500,3000))))))))</f>
        <v>0</v>
      </c>
      <c r="BB66" s="189">
        <v>0</v>
      </c>
      <c r="BC66" s="153">
        <f t="shared" si="31"/>
        <v>0</v>
      </c>
      <c r="BD66" s="153" t="str">
        <f t="shared" ref="BD66:BD97" si="46">IF(BC66=0,"geen actie",CONCATENATE("diploma uitschrijven: ",BA66," punten"))</f>
        <v>geen actie</v>
      </c>
      <c r="BE66" s="183">
        <v>65</v>
      </c>
      <c r="BF66" s="183"/>
      <c r="BG66" s="183"/>
      <c r="BH66" s="183"/>
      <c r="BI66" s="183"/>
      <c r="BJ66" s="183"/>
      <c r="BK66" s="183"/>
      <c r="BL66" s="183"/>
      <c r="BM66" s="183"/>
    </row>
    <row r="67" spans="1:65" x14ac:dyDescent="0.25">
      <c r="A67" s="149">
        <v>66</v>
      </c>
      <c r="B67" s="149" t="str">
        <f t="shared" si="32"/>
        <v>v</v>
      </c>
      <c r="C67" s="149"/>
      <c r="D67" s="216"/>
      <c r="E67" s="174"/>
      <c r="F67" s="191"/>
      <c r="G67" s="187"/>
      <c r="H67" s="176">
        <f t="shared" si="33"/>
        <v>0</v>
      </c>
      <c r="I67" s="153"/>
      <c r="J67" s="178">
        <f>[1]Aantallen!$B$1-I67</f>
        <v>2020</v>
      </c>
      <c r="K67" s="153">
        <f t="shared" si="34"/>
        <v>0</v>
      </c>
      <c r="L67" s="164"/>
      <c r="M67" s="206">
        <v>1</v>
      </c>
      <c r="N67" s="206"/>
      <c r="O67" s="206"/>
      <c r="P67" s="181">
        <f t="shared" si="35"/>
        <v>0</v>
      </c>
      <c r="Q67" s="206">
        <v>1</v>
      </c>
      <c r="R67" s="206"/>
      <c r="S67" s="206"/>
      <c r="T67" s="181">
        <f t="shared" si="36"/>
        <v>0</v>
      </c>
      <c r="U67" s="206">
        <v>1</v>
      </c>
      <c r="V67" s="206"/>
      <c r="W67" s="206"/>
      <c r="X67" s="181">
        <f t="shared" si="37"/>
        <v>0</v>
      </c>
      <c r="Y67" s="206">
        <v>1</v>
      </c>
      <c r="Z67" s="206"/>
      <c r="AA67" s="206"/>
      <c r="AB67" s="181">
        <f t="shared" si="38"/>
        <v>0</v>
      </c>
      <c r="AC67" s="206">
        <v>1</v>
      </c>
      <c r="AD67" s="206"/>
      <c r="AE67" s="206"/>
      <c r="AF67" s="181">
        <f t="shared" si="39"/>
        <v>0</v>
      </c>
      <c r="AG67" s="206">
        <v>1</v>
      </c>
      <c r="AH67" s="206"/>
      <c r="AI67" s="206"/>
      <c r="AJ67" s="181">
        <f t="shared" si="40"/>
        <v>0</v>
      </c>
      <c r="AK67" s="206">
        <v>1</v>
      </c>
      <c r="AL67" s="206"/>
      <c r="AM67" s="206"/>
      <c r="AN67" s="181">
        <f t="shared" si="41"/>
        <v>0</v>
      </c>
      <c r="AO67" s="180">
        <v>1</v>
      </c>
      <c r="AP67" s="206"/>
      <c r="AQ67" s="206"/>
      <c r="AR67" s="181">
        <f t="shared" si="42"/>
        <v>0</v>
      </c>
      <c r="AS67" s="180">
        <v>1</v>
      </c>
      <c r="AT67" s="206"/>
      <c r="AU67" s="206"/>
      <c r="AV67" s="181">
        <f t="shared" si="43"/>
        <v>0</v>
      </c>
      <c r="AW67" s="180">
        <v>1</v>
      </c>
      <c r="AX67" s="206"/>
      <c r="AY67" s="206"/>
      <c r="AZ67" s="181">
        <f t="shared" si="44"/>
        <v>0</v>
      </c>
      <c r="BA67" s="153">
        <f t="shared" si="45"/>
        <v>0</v>
      </c>
      <c r="BB67" s="189">
        <v>0</v>
      </c>
      <c r="BC67" s="153">
        <f t="shared" si="31"/>
        <v>0</v>
      </c>
      <c r="BD67" s="153" t="str">
        <f t="shared" si="46"/>
        <v>geen actie</v>
      </c>
      <c r="BE67" s="183">
        <v>66</v>
      </c>
      <c r="BF67" s="183"/>
      <c r="BG67" s="183"/>
      <c r="BH67" s="183"/>
      <c r="BI67" s="183"/>
      <c r="BJ67" s="183"/>
      <c r="BK67" s="183"/>
      <c r="BL67" s="183"/>
      <c r="BM67" s="183"/>
    </row>
    <row r="68" spans="1:65" x14ac:dyDescent="0.25">
      <c r="A68" s="149">
        <v>67</v>
      </c>
      <c r="B68" s="149" t="str">
        <f t="shared" si="32"/>
        <v>v</v>
      </c>
      <c r="C68" s="149"/>
      <c r="D68" s="216"/>
      <c r="E68" s="174"/>
      <c r="F68" s="191"/>
      <c r="G68" s="187"/>
      <c r="H68" s="176">
        <f t="shared" si="33"/>
        <v>0</v>
      </c>
      <c r="I68" s="153"/>
      <c r="J68" s="178">
        <f>[1]Aantallen!$B$1-I68</f>
        <v>2020</v>
      </c>
      <c r="K68" s="153">
        <f t="shared" si="34"/>
        <v>0</v>
      </c>
      <c r="L68" s="164"/>
      <c r="M68" s="206">
        <v>1</v>
      </c>
      <c r="N68" s="206"/>
      <c r="O68" s="206"/>
      <c r="P68" s="181">
        <f t="shared" si="35"/>
        <v>0</v>
      </c>
      <c r="Q68" s="206">
        <v>1</v>
      </c>
      <c r="R68" s="206"/>
      <c r="S68" s="206"/>
      <c r="T68" s="181">
        <f t="shared" si="36"/>
        <v>0</v>
      </c>
      <c r="U68" s="206">
        <v>1</v>
      </c>
      <c r="V68" s="206"/>
      <c r="W68" s="206"/>
      <c r="X68" s="181">
        <f t="shared" si="37"/>
        <v>0</v>
      </c>
      <c r="Y68" s="206">
        <v>1</v>
      </c>
      <c r="Z68" s="206"/>
      <c r="AA68" s="206"/>
      <c r="AB68" s="181">
        <f t="shared" si="38"/>
        <v>0</v>
      </c>
      <c r="AC68" s="206">
        <v>1</v>
      </c>
      <c r="AD68" s="206"/>
      <c r="AE68" s="206"/>
      <c r="AF68" s="181">
        <f t="shared" si="39"/>
        <v>0</v>
      </c>
      <c r="AG68" s="206">
        <v>1</v>
      </c>
      <c r="AH68" s="206"/>
      <c r="AI68" s="206"/>
      <c r="AJ68" s="181">
        <f t="shared" si="40"/>
        <v>0</v>
      </c>
      <c r="AK68" s="206">
        <v>1</v>
      </c>
      <c r="AL68" s="206"/>
      <c r="AM68" s="206"/>
      <c r="AN68" s="181">
        <f t="shared" si="41"/>
        <v>0</v>
      </c>
      <c r="AO68" s="180">
        <v>1</v>
      </c>
      <c r="AP68" s="206"/>
      <c r="AQ68" s="206"/>
      <c r="AR68" s="181">
        <f t="shared" si="42"/>
        <v>0</v>
      </c>
      <c r="AS68" s="180">
        <v>1</v>
      </c>
      <c r="AT68" s="206"/>
      <c r="AU68" s="206"/>
      <c r="AV68" s="181">
        <f t="shared" si="43"/>
        <v>0</v>
      </c>
      <c r="AW68" s="180">
        <v>1</v>
      </c>
      <c r="AX68" s="206"/>
      <c r="AY68" s="206"/>
      <c r="AZ68" s="181">
        <f t="shared" si="44"/>
        <v>0</v>
      </c>
      <c r="BA68" s="153">
        <f t="shared" si="45"/>
        <v>0</v>
      </c>
      <c r="BB68" s="189">
        <v>0</v>
      </c>
      <c r="BC68" s="153">
        <f t="shared" si="31"/>
        <v>0</v>
      </c>
      <c r="BD68" s="153" t="str">
        <f t="shared" si="46"/>
        <v>geen actie</v>
      </c>
      <c r="BE68" s="183">
        <v>67</v>
      </c>
      <c r="BF68" s="183"/>
      <c r="BG68" s="183"/>
      <c r="BH68" s="183"/>
      <c r="BI68" s="183"/>
      <c r="BJ68" s="183"/>
      <c r="BK68" s="183"/>
      <c r="BL68" s="183"/>
      <c r="BM68" s="183"/>
    </row>
    <row r="69" spans="1:65" x14ac:dyDescent="0.25">
      <c r="A69" s="149">
        <v>68</v>
      </c>
      <c r="B69" s="149" t="str">
        <f t="shared" si="32"/>
        <v>v</v>
      </c>
      <c r="C69" s="149"/>
      <c r="D69" s="216"/>
      <c r="E69" s="174"/>
      <c r="F69" s="191"/>
      <c r="G69" s="187"/>
      <c r="H69" s="176">
        <f t="shared" si="33"/>
        <v>0</v>
      </c>
      <c r="I69" s="153"/>
      <c r="J69" s="178">
        <f>[1]Aantallen!$B$1-I69</f>
        <v>2020</v>
      </c>
      <c r="K69" s="153">
        <f t="shared" si="34"/>
        <v>0</v>
      </c>
      <c r="L69" s="164"/>
      <c r="M69" s="206">
        <v>1</v>
      </c>
      <c r="N69" s="206"/>
      <c r="O69" s="206"/>
      <c r="P69" s="181">
        <f t="shared" si="35"/>
        <v>0</v>
      </c>
      <c r="Q69" s="206">
        <v>1</v>
      </c>
      <c r="R69" s="206"/>
      <c r="S69" s="206"/>
      <c r="T69" s="181">
        <f t="shared" si="36"/>
        <v>0</v>
      </c>
      <c r="U69" s="206">
        <v>1</v>
      </c>
      <c r="V69" s="206"/>
      <c r="W69" s="206"/>
      <c r="X69" s="181">
        <f t="shared" si="37"/>
        <v>0</v>
      </c>
      <c r="Y69" s="206">
        <v>1</v>
      </c>
      <c r="Z69" s="206"/>
      <c r="AA69" s="206"/>
      <c r="AB69" s="181">
        <f t="shared" si="38"/>
        <v>0</v>
      </c>
      <c r="AC69" s="206">
        <v>1</v>
      </c>
      <c r="AD69" s="206"/>
      <c r="AE69" s="206"/>
      <c r="AF69" s="181">
        <f t="shared" si="39"/>
        <v>0</v>
      </c>
      <c r="AG69" s="206">
        <v>1</v>
      </c>
      <c r="AH69" s="206"/>
      <c r="AI69" s="206"/>
      <c r="AJ69" s="181">
        <f t="shared" si="40"/>
        <v>0</v>
      </c>
      <c r="AK69" s="206">
        <v>1</v>
      </c>
      <c r="AL69" s="206"/>
      <c r="AM69" s="206"/>
      <c r="AN69" s="181">
        <f t="shared" si="41"/>
        <v>0</v>
      </c>
      <c r="AO69" s="180">
        <v>1</v>
      </c>
      <c r="AP69" s="206"/>
      <c r="AQ69" s="206"/>
      <c r="AR69" s="181">
        <f t="shared" si="42"/>
        <v>0</v>
      </c>
      <c r="AS69" s="180">
        <v>1</v>
      </c>
      <c r="AT69" s="206"/>
      <c r="AU69" s="206"/>
      <c r="AV69" s="181">
        <f t="shared" si="43"/>
        <v>0</v>
      </c>
      <c r="AW69" s="180">
        <v>1</v>
      </c>
      <c r="AX69" s="206"/>
      <c r="AY69" s="206"/>
      <c r="AZ69" s="181">
        <f t="shared" si="44"/>
        <v>0</v>
      </c>
      <c r="BA69" s="153">
        <f t="shared" si="45"/>
        <v>0</v>
      </c>
      <c r="BB69" s="189">
        <v>0</v>
      </c>
      <c r="BC69" s="153">
        <f t="shared" si="31"/>
        <v>0</v>
      </c>
      <c r="BD69" s="153" t="str">
        <f t="shared" si="46"/>
        <v>geen actie</v>
      </c>
      <c r="BE69" s="183">
        <v>68</v>
      </c>
      <c r="BF69" s="183"/>
      <c r="BG69" s="183"/>
      <c r="BH69" s="183"/>
      <c r="BI69" s="183"/>
      <c r="BJ69" s="183"/>
      <c r="BK69" s="183"/>
      <c r="BL69" s="183"/>
      <c r="BM69" s="183"/>
    </row>
    <row r="70" spans="1:65" x14ac:dyDescent="0.25">
      <c r="A70" s="149">
        <v>69</v>
      </c>
      <c r="B70" s="149" t="str">
        <f t="shared" si="32"/>
        <v>v</v>
      </c>
      <c r="C70" s="149"/>
      <c r="D70" s="216"/>
      <c r="E70" s="174"/>
      <c r="F70" s="191"/>
      <c r="G70" s="187"/>
      <c r="H70" s="176">
        <f t="shared" si="33"/>
        <v>0</v>
      </c>
      <c r="I70" s="153"/>
      <c r="J70" s="178">
        <f>[1]Aantallen!$B$1-I70</f>
        <v>2020</v>
      </c>
      <c r="K70" s="153">
        <f t="shared" si="34"/>
        <v>0</v>
      </c>
      <c r="L70" s="164"/>
      <c r="M70" s="206">
        <v>1</v>
      </c>
      <c r="N70" s="206"/>
      <c r="O70" s="206"/>
      <c r="P70" s="181">
        <f t="shared" si="35"/>
        <v>0</v>
      </c>
      <c r="Q70" s="206">
        <v>1</v>
      </c>
      <c r="R70" s="206"/>
      <c r="S70" s="206"/>
      <c r="T70" s="181">
        <f t="shared" si="36"/>
        <v>0</v>
      </c>
      <c r="U70" s="206">
        <v>1</v>
      </c>
      <c r="V70" s="206"/>
      <c r="W70" s="206"/>
      <c r="X70" s="181">
        <f t="shared" si="37"/>
        <v>0</v>
      </c>
      <c r="Y70" s="206">
        <v>1</v>
      </c>
      <c r="Z70" s="206"/>
      <c r="AA70" s="206"/>
      <c r="AB70" s="181">
        <f t="shared" si="38"/>
        <v>0</v>
      </c>
      <c r="AC70" s="206">
        <v>1</v>
      </c>
      <c r="AD70" s="206"/>
      <c r="AE70" s="206"/>
      <c r="AF70" s="181">
        <f t="shared" si="39"/>
        <v>0</v>
      </c>
      <c r="AG70" s="206">
        <v>1</v>
      </c>
      <c r="AH70" s="206"/>
      <c r="AI70" s="206"/>
      <c r="AJ70" s="181">
        <f t="shared" si="40"/>
        <v>0</v>
      </c>
      <c r="AK70" s="206">
        <v>1</v>
      </c>
      <c r="AL70" s="206"/>
      <c r="AM70" s="206"/>
      <c r="AN70" s="181">
        <f t="shared" si="41"/>
        <v>0</v>
      </c>
      <c r="AO70" s="180">
        <v>1</v>
      </c>
      <c r="AP70" s="206"/>
      <c r="AQ70" s="206"/>
      <c r="AR70" s="181">
        <f t="shared" si="42"/>
        <v>0</v>
      </c>
      <c r="AS70" s="180">
        <v>1</v>
      </c>
      <c r="AT70" s="206"/>
      <c r="AU70" s="206"/>
      <c r="AV70" s="181">
        <f t="shared" si="43"/>
        <v>0</v>
      </c>
      <c r="AW70" s="180">
        <v>1</v>
      </c>
      <c r="AX70" s="206"/>
      <c r="AY70" s="206"/>
      <c r="AZ70" s="181">
        <f t="shared" si="44"/>
        <v>0</v>
      </c>
      <c r="BA70" s="153">
        <f t="shared" si="45"/>
        <v>0</v>
      </c>
      <c r="BB70" s="189">
        <v>0</v>
      </c>
      <c r="BC70" s="153">
        <f t="shared" si="31"/>
        <v>0</v>
      </c>
      <c r="BD70" s="153" t="str">
        <f t="shared" si="46"/>
        <v>geen actie</v>
      </c>
      <c r="BE70" s="183">
        <v>69</v>
      </c>
      <c r="BF70" s="183"/>
      <c r="BG70" s="183"/>
      <c r="BH70" s="183"/>
      <c r="BI70" s="183"/>
      <c r="BJ70" s="183"/>
      <c r="BK70" s="183"/>
      <c r="BL70" s="183"/>
      <c r="BM70" s="183"/>
    </row>
    <row r="71" spans="1:65" x14ac:dyDescent="0.25">
      <c r="A71" s="149">
        <v>70</v>
      </c>
      <c r="B71" s="149" t="str">
        <f t="shared" si="32"/>
        <v>v</v>
      </c>
      <c r="C71" s="149"/>
      <c r="D71" s="216"/>
      <c r="E71" s="174"/>
      <c r="F71" s="191"/>
      <c r="G71" s="187"/>
      <c r="H71" s="176">
        <f t="shared" si="33"/>
        <v>0</v>
      </c>
      <c r="I71" s="153"/>
      <c r="J71" s="178">
        <f>[1]Aantallen!$B$1-I71</f>
        <v>2020</v>
      </c>
      <c r="K71" s="153">
        <f t="shared" si="34"/>
        <v>0</v>
      </c>
      <c r="L71" s="164"/>
      <c r="M71" s="206">
        <v>1</v>
      </c>
      <c r="N71" s="206"/>
      <c r="O71" s="206"/>
      <c r="P71" s="181">
        <f t="shared" si="35"/>
        <v>0</v>
      </c>
      <c r="Q71" s="206">
        <v>1</v>
      </c>
      <c r="R71" s="206"/>
      <c r="S71" s="206"/>
      <c r="T71" s="181">
        <f t="shared" si="36"/>
        <v>0</v>
      </c>
      <c r="U71" s="206">
        <v>1</v>
      </c>
      <c r="V71" s="206"/>
      <c r="W71" s="206"/>
      <c r="X71" s="181">
        <f t="shared" si="37"/>
        <v>0</v>
      </c>
      <c r="Y71" s="206">
        <v>1</v>
      </c>
      <c r="Z71" s="206"/>
      <c r="AA71" s="206"/>
      <c r="AB71" s="181">
        <f t="shared" si="38"/>
        <v>0</v>
      </c>
      <c r="AC71" s="206">
        <v>1</v>
      </c>
      <c r="AD71" s="206"/>
      <c r="AE71" s="206"/>
      <c r="AF71" s="181">
        <f t="shared" si="39"/>
        <v>0</v>
      </c>
      <c r="AG71" s="206">
        <v>1</v>
      </c>
      <c r="AH71" s="206"/>
      <c r="AI71" s="206"/>
      <c r="AJ71" s="181">
        <f t="shared" si="40"/>
        <v>0</v>
      </c>
      <c r="AK71" s="206">
        <v>1</v>
      </c>
      <c r="AL71" s="206"/>
      <c r="AM71" s="206"/>
      <c r="AN71" s="181">
        <f t="shared" si="41"/>
        <v>0</v>
      </c>
      <c r="AO71" s="180">
        <v>1</v>
      </c>
      <c r="AP71" s="206"/>
      <c r="AQ71" s="206"/>
      <c r="AR71" s="181">
        <f t="shared" si="42"/>
        <v>0</v>
      </c>
      <c r="AS71" s="180">
        <v>1</v>
      </c>
      <c r="AT71" s="206"/>
      <c r="AU71" s="206"/>
      <c r="AV71" s="181">
        <f t="shared" si="43"/>
        <v>0</v>
      </c>
      <c r="AW71" s="180">
        <v>1</v>
      </c>
      <c r="AX71" s="206"/>
      <c r="AY71" s="206"/>
      <c r="AZ71" s="181">
        <f t="shared" si="44"/>
        <v>0</v>
      </c>
      <c r="BA71" s="153">
        <f t="shared" si="45"/>
        <v>0</v>
      </c>
      <c r="BB71" s="189">
        <v>0</v>
      </c>
      <c r="BC71" s="153">
        <f t="shared" si="31"/>
        <v>0</v>
      </c>
      <c r="BD71" s="153" t="str">
        <f t="shared" si="46"/>
        <v>geen actie</v>
      </c>
      <c r="BE71" s="183">
        <v>70</v>
      </c>
      <c r="BF71" s="183"/>
      <c r="BG71" s="183"/>
      <c r="BH71" s="183"/>
      <c r="BI71" s="183"/>
      <c r="BJ71" s="183"/>
      <c r="BK71" s="183"/>
      <c r="BL71" s="183"/>
      <c r="BM71" s="183"/>
    </row>
    <row r="72" spans="1:65" x14ac:dyDescent="0.25">
      <c r="A72" s="149">
        <v>71</v>
      </c>
      <c r="B72" s="149" t="str">
        <f t="shared" si="32"/>
        <v>v</v>
      </c>
      <c r="C72" s="149"/>
      <c r="D72" s="216"/>
      <c r="E72" s="174"/>
      <c r="F72" s="191"/>
      <c r="G72" s="187"/>
      <c r="H72" s="176">
        <f t="shared" si="33"/>
        <v>0</v>
      </c>
      <c r="I72" s="153"/>
      <c r="J72" s="178">
        <f>[1]Aantallen!$B$1-I72</f>
        <v>2020</v>
      </c>
      <c r="K72" s="153">
        <f t="shared" si="34"/>
        <v>0</v>
      </c>
      <c r="L72" s="164"/>
      <c r="M72" s="206">
        <v>1</v>
      </c>
      <c r="N72" s="206"/>
      <c r="O72" s="206"/>
      <c r="P72" s="181">
        <f t="shared" si="35"/>
        <v>0</v>
      </c>
      <c r="Q72" s="206">
        <v>1</v>
      </c>
      <c r="R72" s="206"/>
      <c r="S72" s="206"/>
      <c r="T72" s="181">
        <f t="shared" si="36"/>
        <v>0</v>
      </c>
      <c r="U72" s="206">
        <v>1</v>
      </c>
      <c r="V72" s="206"/>
      <c r="W72" s="206"/>
      <c r="X72" s="181">
        <f t="shared" si="37"/>
        <v>0</v>
      </c>
      <c r="Y72" s="206">
        <v>1</v>
      </c>
      <c r="Z72" s="206"/>
      <c r="AA72" s="206"/>
      <c r="AB72" s="181">
        <f t="shared" si="38"/>
        <v>0</v>
      </c>
      <c r="AC72" s="206">
        <v>1</v>
      </c>
      <c r="AD72" s="206"/>
      <c r="AE72" s="206"/>
      <c r="AF72" s="181">
        <f t="shared" si="39"/>
        <v>0</v>
      </c>
      <c r="AG72" s="206">
        <v>1</v>
      </c>
      <c r="AH72" s="206"/>
      <c r="AI72" s="206"/>
      <c r="AJ72" s="181">
        <f t="shared" si="40"/>
        <v>0</v>
      </c>
      <c r="AK72" s="206">
        <v>1</v>
      </c>
      <c r="AL72" s="206"/>
      <c r="AM72" s="206"/>
      <c r="AN72" s="181">
        <f t="shared" si="41"/>
        <v>0</v>
      </c>
      <c r="AO72" s="180">
        <v>1</v>
      </c>
      <c r="AP72" s="206"/>
      <c r="AQ72" s="206"/>
      <c r="AR72" s="181">
        <f t="shared" si="42"/>
        <v>0</v>
      </c>
      <c r="AS72" s="180">
        <v>1</v>
      </c>
      <c r="AT72" s="206"/>
      <c r="AU72" s="206"/>
      <c r="AV72" s="181">
        <f t="shared" si="43"/>
        <v>0</v>
      </c>
      <c r="AW72" s="180">
        <v>1</v>
      </c>
      <c r="AX72" s="206"/>
      <c r="AY72" s="206"/>
      <c r="AZ72" s="181">
        <f t="shared" si="44"/>
        <v>0</v>
      </c>
      <c r="BA72" s="153">
        <f t="shared" si="45"/>
        <v>0</v>
      </c>
      <c r="BB72" s="189">
        <v>0</v>
      </c>
      <c r="BC72" s="153">
        <f t="shared" si="31"/>
        <v>0</v>
      </c>
      <c r="BD72" s="153" t="str">
        <f t="shared" si="46"/>
        <v>geen actie</v>
      </c>
      <c r="BE72" s="183">
        <v>71</v>
      </c>
      <c r="BF72" s="183"/>
      <c r="BG72" s="183"/>
      <c r="BH72" s="183"/>
      <c r="BI72" s="183"/>
      <c r="BJ72" s="183"/>
      <c r="BK72" s="183"/>
      <c r="BL72" s="183"/>
      <c r="BM72" s="183"/>
    </row>
    <row r="73" spans="1:65" x14ac:dyDescent="0.25">
      <c r="A73" s="149">
        <v>72</v>
      </c>
      <c r="B73" s="149" t="str">
        <f t="shared" si="32"/>
        <v>v</v>
      </c>
      <c r="C73" s="149"/>
      <c r="D73" s="216"/>
      <c r="E73" s="174"/>
      <c r="F73" s="191"/>
      <c r="G73" s="187"/>
      <c r="H73" s="176">
        <f t="shared" si="33"/>
        <v>0</v>
      </c>
      <c r="I73" s="153"/>
      <c r="J73" s="178">
        <f>[1]Aantallen!$B$1-I73</f>
        <v>2020</v>
      </c>
      <c r="K73" s="153">
        <f t="shared" si="34"/>
        <v>0</v>
      </c>
      <c r="L73" s="164"/>
      <c r="M73" s="206">
        <v>1</v>
      </c>
      <c r="N73" s="206"/>
      <c r="O73" s="206"/>
      <c r="P73" s="181">
        <f t="shared" si="35"/>
        <v>0</v>
      </c>
      <c r="Q73" s="206">
        <v>1</v>
      </c>
      <c r="R73" s="206"/>
      <c r="S73" s="206"/>
      <c r="T73" s="181">
        <f t="shared" si="36"/>
        <v>0</v>
      </c>
      <c r="U73" s="206">
        <v>1</v>
      </c>
      <c r="V73" s="206"/>
      <c r="W73" s="206"/>
      <c r="X73" s="181">
        <f t="shared" si="37"/>
        <v>0</v>
      </c>
      <c r="Y73" s="206">
        <v>1</v>
      </c>
      <c r="Z73" s="206"/>
      <c r="AA73" s="206"/>
      <c r="AB73" s="181">
        <f t="shared" si="38"/>
        <v>0</v>
      </c>
      <c r="AC73" s="206">
        <v>1</v>
      </c>
      <c r="AD73" s="206"/>
      <c r="AE73" s="206"/>
      <c r="AF73" s="181">
        <f t="shared" si="39"/>
        <v>0</v>
      </c>
      <c r="AG73" s="206">
        <v>1</v>
      </c>
      <c r="AH73" s="206"/>
      <c r="AI73" s="206"/>
      <c r="AJ73" s="181">
        <f t="shared" si="40"/>
        <v>0</v>
      </c>
      <c r="AK73" s="206">
        <v>1</v>
      </c>
      <c r="AL73" s="206"/>
      <c r="AM73" s="206"/>
      <c r="AN73" s="181">
        <f t="shared" si="41"/>
        <v>0</v>
      </c>
      <c r="AO73" s="180">
        <v>1</v>
      </c>
      <c r="AP73" s="206"/>
      <c r="AQ73" s="206"/>
      <c r="AR73" s="181">
        <f t="shared" si="42"/>
        <v>0</v>
      </c>
      <c r="AS73" s="180">
        <v>1</v>
      </c>
      <c r="AT73" s="206"/>
      <c r="AU73" s="206"/>
      <c r="AV73" s="181">
        <f t="shared" si="43"/>
        <v>0</v>
      </c>
      <c r="AW73" s="180">
        <v>1</v>
      </c>
      <c r="AX73" s="206"/>
      <c r="AY73" s="206"/>
      <c r="AZ73" s="181">
        <f t="shared" si="44"/>
        <v>0</v>
      </c>
      <c r="BA73" s="153">
        <f t="shared" si="45"/>
        <v>0</v>
      </c>
      <c r="BB73" s="189">
        <v>0</v>
      </c>
      <c r="BC73" s="153">
        <f t="shared" si="31"/>
        <v>0</v>
      </c>
      <c r="BD73" s="153" t="str">
        <f t="shared" si="46"/>
        <v>geen actie</v>
      </c>
      <c r="BE73" s="183">
        <v>72</v>
      </c>
      <c r="BF73" s="183"/>
      <c r="BG73" s="183"/>
      <c r="BH73" s="183"/>
      <c r="BI73" s="183"/>
      <c r="BJ73" s="183"/>
      <c r="BK73" s="183"/>
      <c r="BL73" s="183"/>
      <c r="BM73" s="183"/>
    </row>
    <row r="74" spans="1:65" x14ac:dyDescent="0.25">
      <c r="A74" s="149">
        <v>73</v>
      </c>
      <c r="B74" s="149" t="str">
        <f t="shared" si="32"/>
        <v>v</v>
      </c>
      <c r="C74" s="149"/>
      <c r="D74" s="216"/>
      <c r="E74" s="174"/>
      <c r="F74" s="191"/>
      <c r="G74" s="187"/>
      <c r="H74" s="176">
        <f t="shared" si="33"/>
        <v>0</v>
      </c>
      <c r="I74" s="153"/>
      <c r="J74" s="178">
        <f>[1]Aantallen!$B$1-I74</f>
        <v>2020</v>
      </c>
      <c r="K74" s="153">
        <f t="shared" si="34"/>
        <v>0</v>
      </c>
      <c r="L74" s="164"/>
      <c r="M74" s="206">
        <v>1</v>
      </c>
      <c r="N74" s="206"/>
      <c r="O74" s="206"/>
      <c r="P74" s="181">
        <f t="shared" si="35"/>
        <v>0</v>
      </c>
      <c r="Q74" s="206">
        <v>1</v>
      </c>
      <c r="R74" s="206"/>
      <c r="S74" s="206"/>
      <c r="T74" s="181">
        <f t="shared" si="36"/>
        <v>0</v>
      </c>
      <c r="U74" s="206">
        <v>1</v>
      </c>
      <c r="V74" s="206"/>
      <c r="W74" s="206"/>
      <c r="X74" s="181">
        <f t="shared" si="37"/>
        <v>0</v>
      </c>
      <c r="Y74" s="206">
        <v>1</v>
      </c>
      <c r="Z74" s="206"/>
      <c r="AA74" s="206"/>
      <c r="AB74" s="181">
        <f t="shared" si="38"/>
        <v>0</v>
      </c>
      <c r="AC74" s="206">
        <v>1</v>
      </c>
      <c r="AD74" s="206"/>
      <c r="AE74" s="206"/>
      <c r="AF74" s="181">
        <f t="shared" si="39"/>
        <v>0</v>
      </c>
      <c r="AG74" s="206">
        <v>1</v>
      </c>
      <c r="AH74" s="206"/>
      <c r="AI74" s="206"/>
      <c r="AJ74" s="181">
        <f t="shared" si="40"/>
        <v>0</v>
      </c>
      <c r="AK74" s="206">
        <v>1</v>
      </c>
      <c r="AL74" s="206"/>
      <c r="AM74" s="206"/>
      <c r="AN74" s="181">
        <f t="shared" si="41"/>
        <v>0</v>
      </c>
      <c r="AO74" s="180">
        <v>1</v>
      </c>
      <c r="AP74" s="206"/>
      <c r="AQ74" s="206"/>
      <c r="AR74" s="181">
        <f t="shared" si="42"/>
        <v>0</v>
      </c>
      <c r="AS74" s="180">
        <v>1</v>
      </c>
      <c r="AT74" s="206"/>
      <c r="AU74" s="206"/>
      <c r="AV74" s="181">
        <f t="shared" si="43"/>
        <v>0</v>
      </c>
      <c r="AW74" s="180">
        <v>1</v>
      </c>
      <c r="AX74" s="206"/>
      <c r="AY74" s="206"/>
      <c r="AZ74" s="181">
        <f t="shared" si="44"/>
        <v>0</v>
      </c>
      <c r="BA74" s="153">
        <f t="shared" si="45"/>
        <v>0</v>
      </c>
      <c r="BB74" s="189">
        <v>0</v>
      </c>
      <c r="BC74" s="153">
        <f t="shared" si="31"/>
        <v>0</v>
      </c>
      <c r="BD74" s="153" t="str">
        <f t="shared" si="46"/>
        <v>geen actie</v>
      </c>
      <c r="BE74" s="183">
        <v>73</v>
      </c>
      <c r="BF74" s="183"/>
      <c r="BG74" s="183"/>
      <c r="BH74" s="183"/>
      <c r="BI74" s="183"/>
      <c r="BJ74" s="183"/>
      <c r="BK74" s="183"/>
      <c r="BL74" s="183"/>
      <c r="BM74" s="183"/>
    </row>
    <row r="75" spans="1:65" x14ac:dyDescent="0.25">
      <c r="A75" s="149">
        <v>74</v>
      </c>
      <c r="B75" s="149" t="str">
        <f t="shared" si="32"/>
        <v>v</v>
      </c>
      <c r="C75" s="149"/>
      <c r="D75" s="216"/>
      <c r="E75" s="174"/>
      <c r="F75" s="191"/>
      <c r="G75" s="187"/>
      <c r="H75" s="176">
        <f t="shared" si="33"/>
        <v>0</v>
      </c>
      <c r="I75" s="153"/>
      <c r="J75" s="178">
        <f>[1]Aantallen!$B$1-I75</f>
        <v>2020</v>
      </c>
      <c r="K75" s="153">
        <f t="shared" si="34"/>
        <v>0</v>
      </c>
      <c r="L75" s="164"/>
      <c r="M75" s="206">
        <v>1</v>
      </c>
      <c r="N75" s="206"/>
      <c r="O75" s="206"/>
      <c r="P75" s="181">
        <f t="shared" si="35"/>
        <v>0</v>
      </c>
      <c r="Q75" s="206">
        <v>1</v>
      </c>
      <c r="R75" s="206"/>
      <c r="S75" s="206"/>
      <c r="T75" s="181">
        <f t="shared" si="36"/>
        <v>0</v>
      </c>
      <c r="U75" s="206">
        <v>1</v>
      </c>
      <c r="V75" s="206"/>
      <c r="W75" s="206"/>
      <c r="X75" s="181">
        <f t="shared" si="37"/>
        <v>0</v>
      </c>
      <c r="Y75" s="206">
        <v>1</v>
      </c>
      <c r="Z75" s="206"/>
      <c r="AA75" s="206"/>
      <c r="AB75" s="181">
        <f t="shared" si="38"/>
        <v>0</v>
      </c>
      <c r="AC75" s="206">
        <v>1</v>
      </c>
      <c r="AD75" s="206"/>
      <c r="AE75" s="206"/>
      <c r="AF75" s="181">
        <f t="shared" si="39"/>
        <v>0</v>
      </c>
      <c r="AG75" s="206">
        <v>1</v>
      </c>
      <c r="AH75" s="206"/>
      <c r="AI75" s="206"/>
      <c r="AJ75" s="181">
        <f t="shared" si="40"/>
        <v>0</v>
      </c>
      <c r="AK75" s="206">
        <v>1</v>
      </c>
      <c r="AL75" s="206"/>
      <c r="AM75" s="206"/>
      <c r="AN75" s="181">
        <f t="shared" si="41"/>
        <v>0</v>
      </c>
      <c r="AO75" s="180">
        <v>1</v>
      </c>
      <c r="AP75" s="206"/>
      <c r="AQ75" s="206"/>
      <c r="AR75" s="181">
        <f t="shared" si="42"/>
        <v>0</v>
      </c>
      <c r="AS75" s="180">
        <v>1</v>
      </c>
      <c r="AT75" s="206"/>
      <c r="AU75" s="206"/>
      <c r="AV75" s="181">
        <f t="shared" si="43"/>
        <v>0</v>
      </c>
      <c r="AW75" s="180">
        <v>1</v>
      </c>
      <c r="AX75" s="206"/>
      <c r="AY75" s="206"/>
      <c r="AZ75" s="181">
        <f t="shared" si="44"/>
        <v>0</v>
      </c>
      <c r="BA75" s="153">
        <f t="shared" si="45"/>
        <v>0</v>
      </c>
      <c r="BB75" s="189">
        <v>0</v>
      </c>
      <c r="BC75" s="153">
        <f t="shared" si="31"/>
        <v>0</v>
      </c>
      <c r="BD75" s="153" t="str">
        <f t="shared" si="46"/>
        <v>geen actie</v>
      </c>
      <c r="BE75" s="183">
        <v>74</v>
      </c>
      <c r="BF75" s="183"/>
      <c r="BG75" s="183"/>
      <c r="BH75" s="183"/>
      <c r="BI75" s="183"/>
      <c r="BJ75" s="183"/>
      <c r="BK75" s="183"/>
      <c r="BL75" s="183"/>
      <c r="BM75" s="183"/>
    </row>
    <row r="76" spans="1:65" x14ac:dyDescent="0.25">
      <c r="A76" s="149">
        <v>75</v>
      </c>
      <c r="B76" s="149" t="str">
        <f t="shared" si="32"/>
        <v>v</v>
      </c>
      <c r="C76" s="149"/>
      <c r="D76" s="216"/>
      <c r="E76" s="174"/>
      <c r="F76" s="191"/>
      <c r="G76" s="187"/>
      <c r="H76" s="176">
        <f t="shared" si="33"/>
        <v>0</v>
      </c>
      <c r="I76" s="153"/>
      <c r="J76" s="178">
        <f>[1]Aantallen!$B$1-I76</f>
        <v>2020</v>
      </c>
      <c r="K76" s="153">
        <f t="shared" si="34"/>
        <v>0</v>
      </c>
      <c r="L76" s="164"/>
      <c r="M76" s="206">
        <v>1</v>
      </c>
      <c r="N76" s="206"/>
      <c r="O76" s="206"/>
      <c r="P76" s="181">
        <f t="shared" si="35"/>
        <v>0</v>
      </c>
      <c r="Q76" s="206">
        <v>1</v>
      </c>
      <c r="R76" s="206"/>
      <c r="S76" s="206"/>
      <c r="T76" s="181">
        <f t="shared" si="36"/>
        <v>0</v>
      </c>
      <c r="U76" s="206">
        <v>1</v>
      </c>
      <c r="V76" s="206"/>
      <c r="W76" s="206"/>
      <c r="X76" s="181">
        <f t="shared" si="37"/>
        <v>0</v>
      </c>
      <c r="Y76" s="206">
        <v>1</v>
      </c>
      <c r="Z76" s="206"/>
      <c r="AA76" s="206"/>
      <c r="AB76" s="181">
        <f t="shared" si="38"/>
        <v>0</v>
      </c>
      <c r="AC76" s="206">
        <v>1</v>
      </c>
      <c r="AD76" s="206"/>
      <c r="AE76" s="206"/>
      <c r="AF76" s="181">
        <f t="shared" si="39"/>
        <v>0</v>
      </c>
      <c r="AG76" s="206">
        <v>1</v>
      </c>
      <c r="AH76" s="206"/>
      <c r="AI76" s="206"/>
      <c r="AJ76" s="181">
        <f t="shared" si="40"/>
        <v>0</v>
      </c>
      <c r="AK76" s="206">
        <v>1</v>
      </c>
      <c r="AL76" s="206"/>
      <c r="AM76" s="206"/>
      <c r="AN76" s="181">
        <f t="shared" si="41"/>
        <v>0</v>
      </c>
      <c r="AO76" s="180">
        <v>1</v>
      </c>
      <c r="AP76" s="206"/>
      <c r="AQ76" s="206"/>
      <c r="AR76" s="181">
        <f t="shared" si="42"/>
        <v>0</v>
      </c>
      <c r="AS76" s="180">
        <v>1</v>
      </c>
      <c r="AT76" s="206"/>
      <c r="AU76" s="206"/>
      <c r="AV76" s="181">
        <f t="shared" si="43"/>
        <v>0</v>
      </c>
      <c r="AW76" s="180">
        <v>1</v>
      </c>
      <c r="AX76" s="206"/>
      <c r="AY76" s="206"/>
      <c r="AZ76" s="181">
        <f t="shared" si="44"/>
        <v>0</v>
      </c>
      <c r="BA76" s="153">
        <f t="shared" si="45"/>
        <v>0</v>
      </c>
      <c r="BB76" s="189">
        <v>0</v>
      </c>
      <c r="BC76" s="153">
        <f t="shared" ref="BC76:BC107" si="47">BA76-BB76</f>
        <v>0</v>
      </c>
      <c r="BD76" s="153" t="str">
        <f t="shared" si="46"/>
        <v>geen actie</v>
      </c>
      <c r="BE76" s="183">
        <v>75</v>
      </c>
      <c r="BF76" s="183"/>
      <c r="BG76" s="183"/>
      <c r="BH76" s="183"/>
      <c r="BI76" s="183"/>
      <c r="BJ76" s="183"/>
      <c r="BK76" s="183"/>
      <c r="BL76" s="183"/>
      <c r="BM76" s="183"/>
    </row>
    <row r="77" spans="1:65" x14ac:dyDescent="0.25">
      <c r="A77" s="149">
        <v>76</v>
      </c>
      <c r="B77" s="149" t="str">
        <f t="shared" si="32"/>
        <v>v</v>
      </c>
      <c r="C77" s="149"/>
      <c r="D77" s="216"/>
      <c r="E77" s="174"/>
      <c r="F77" s="191"/>
      <c r="G77" s="187"/>
      <c r="H77" s="176">
        <f t="shared" si="33"/>
        <v>0</v>
      </c>
      <c r="I77" s="153"/>
      <c r="J77" s="178">
        <f>[1]Aantallen!$B$1-I77</f>
        <v>2020</v>
      </c>
      <c r="K77" s="153">
        <f t="shared" si="34"/>
        <v>0</v>
      </c>
      <c r="L77" s="164"/>
      <c r="M77" s="206">
        <v>1</v>
      </c>
      <c r="N77" s="206"/>
      <c r="O77" s="206"/>
      <c r="P77" s="181">
        <f t="shared" si="35"/>
        <v>0</v>
      </c>
      <c r="Q77" s="206">
        <v>1</v>
      </c>
      <c r="R77" s="206"/>
      <c r="S77" s="206"/>
      <c r="T77" s="181">
        <f t="shared" si="36"/>
        <v>0</v>
      </c>
      <c r="U77" s="206">
        <v>1</v>
      </c>
      <c r="V77" s="206"/>
      <c r="W77" s="206"/>
      <c r="X77" s="181">
        <f t="shared" si="37"/>
        <v>0</v>
      </c>
      <c r="Y77" s="206">
        <v>1</v>
      </c>
      <c r="Z77" s="206"/>
      <c r="AA77" s="206"/>
      <c r="AB77" s="181">
        <f t="shared" si="38"/>
        <v>0</v>
      </c>
      <c r="AC77" s="206">
        <v>1</v>
      </c>
      <c r="AD77" s="206"/>
      <c r="AE77" s="206"/>
      <c r="AF77" s="181">
        <f t="shared" si="39"/>
        <v>0</v>
      </c>
      <c r="AG77" s="206">
        <v>1</v>
      </c>
      <c r="AH77" s="206"/>
      <c r="AI77" s="206"/>
      <c r="AJ77" s="181">
        <f t="shared" si="40"/>
        <v>0</v>
      </c>
      <c r="AK77" s="206">
        <v>1</v>
      </c>
      <c r="AL77" s="206"/>
      <c r="AM77" s="206"/>
      <c r="AN77" s="181">
        <f t="shared" si="41"/>
        <v>0</v>
      </c>
      <c r="AO77" s="180">
        <v>1</v>
      </c>
      <c r="AP77" s="206"/>
      <c r="AQ77" s="206"/>
      <c r="AR77" s="181">
        <f t="shared" si="42"/>
        <v>0</v>
      </c>
      <c r="AS77" s="180">
        <v>1</v>
      </c>
      <c r="AT77" s="206"/>
      <c r="AU77" s="206"/>
      <c r="AV77" s="181">
        <f t="shared" si="43"/>
        <v>0</v>
      </c>
      <c r="AW77" s="180">
        <v>1</v>
      </c>
      <c r="AX77" s="206"/>
      <c r="AY77" s="206"/>
      <c r="AZ77" s="181">
        <f t="shared" si="44"/>
        <v>0</v>
      </c>
      <c r="BA77" s="153">
        <f t="shared" si="45"/>
        <v>0</v>
      </c>
      <c r="BB77" s="189">
        <v>0</v>
      </c>
      <c r="BC77" s="153">
        <f t="shared" si="47"/>
        <v>0</v>
      </c>
      <c r="BD77" s="153" t="str">
        <f t="shared" si="46"/>
        <v>geen actie</v>
      </c>
      <c r="BE77" s="183">
        <v>76</v>
      </c>
      <c r="BF77" s="183"/>
      <c r="BG77" s="183"/>
      <c r="BH77" s="183"/>
      <c r="BI77" s="183"/>
      <c r="BJ77" s="183"/>
      <c r="BK77" s="183"/>
      <c r="BL77" s="183"/>
      <c r="BM77" s="183"/>
    </row>
    <row r="78" spans="1:65" x14ac:dyDescent="0.25">
      <c r="A78" s="149">
        <v>77</v>
      </c>
      <c r="B78" s="149" t="str">
        <f t="shared" si="32"/>
        <v>v</v>
      </c>
      <c r="C78" s="149"/>
      <c r="D78" s="216"/>
      <c r="E78" s="174"/>
      <c r="F78" s="191"/>
      <c r="G78" s="187"/>
      <c r="H78" s="176">
        <f t="shared" si="33"/>
        <v>0</v>
      </c>
      <c r="I78" s="153"/>
      <c r="J78" s="178">
        <f>[1]Aantallen!$B$1-I78</f>
        <v>2020</v>
      </c>
      <c r="K78" s="153">
        <f t="shared" si="34"/>
        <v>0</v>
      </c>
      <c r="L78" s="164"/>
      <c r="M78" s="206">
        <v>1</v>
      </c>
      <c r="N78" s="206"/>
      <c r="O78" s="206"/>
      <c r="P78" s="181">
        <f t="shared" si="35"/>
        <v>0</v>
      </c>
      <c r="Q78" s="206">
        <v>1</v>
      </c>
      <c r="R78" s="206"/>
      <c r="S78" s="206"/>
      <c r="T78" s="181">
        <f t="shared" si="36"/>
        <v>0</v>
      </c>
      <c r="U78" s="206">
        <v>1</v>
      </c>
      <c r="V78" s="206"/>
      <c r="W78" s="206"/>
      <c r="X78" s="181">
        <f t="shared" si="37"/>
        <v>0</v>
      </c>
      <c r="Y78" s="206">
        <v>1</v>
      </c>
      <c r="Z78" s="206"/>
      <c r="AA78" s="206"/>
      <c r="AB78" s="181">
        <f t="shared" si="38"/>
        <v>0</v>
      </c>
      <c r="AC78" s="206">
        <v>1</v>
      </c>
      <c r="AD78" s="206"/>
      <c r="AE78" s="206"/>
      <c r="AF78" s="181">
        <f t="shared" si="39"/>
        <v>0</v>
      </c>
      <c r="AG78" s="206">
        <v>1</v>
      </c>
      <c r="AH78" s="206"/>
      <c r="AI78" s="206"/>
      <c r="AJ78" s="181">
        <f t="shared" si="40"/>
        <v>0</v>
      </c>
      <c r="AK78" s="206">
        <v>1</v>
      </c>
      <c r="AL78" s="206"/>
      <c r="AM78" s="206"/>
      <c r="AN78" s="181">
        <f t="shared" si="41"/>
        <v>0</v>
      </c>
      <c r="AO78" s="180">
        <v>1</v>
      </c>
      <c r="AP78" s="206"/>
      <c r="AQ78" s="206"/>
      <c r="AR78" s="181">
        <f t="shared" si="42"/>
        <v>0</v>
      </c>
      <c r="AS78" s="180">
        <v>1</v>
      </c>
      <c r="AT78" s="206"/>
      <c r="AU78" s="206"/>
      <c r="AV78" s="181">
        <f t="shared" si="43"/>
        <v>0</v>
      </c>
      <c r="AW78" s="180">
        <v>1</v>
      </c>
      <c r="AX78" s="206"/>
      <c r="AY78" s="206"/>
      <c r="AZ78" s="181">
        <f t="shared" si="44"/>
        <v>0</v>
      </c>
      <c r="BA78" s="153">
        <f t="shared" si="45"/>
        <v>0</v>
      </c>
      <c r="BB78" s="189">
        <v>0</v>
      </c>
      <c r="BC78" s="153">
        <f t="shared" si="47"/>
        <v>0</v>
      </c>
      <c r="BD78" s="153" t="str">
        <f t="shared" si="46"/>
        <v>geen actie</v>
      </c>
      <c r="BE78" s="183">
        <v>77</v>
      </c>
      <c r="BF78" s="183"/>
      <c r="BG78" s="183"/>
      <c r="BH78" s="183"/>
      <c r="BI78" s="183"/>
      <c r="BJ78" s="183"/>
      <c r="BK78" s="183"/>
      <c r="BL78" s="183"/>
      <c r="BM78" s="183"/>
    </row>
    <row r="79" spans="1:65" x14ac:dyDescent="0.25">
      <c r="A79" s="149">
        <v>78</v>
      </c>
      <c r="B79" s="149" t="str">
        <f t="shared" si="32"/>
        <v>v</v>
      </c>
      <c r="C79" s="149"/>
      <c r="D79" s="216"/>
      <c r="E79" s="174"/>
      <c r="F79" s="191"/>
      <c r="G79" s="187"/>
      <c r="H79" s="176">
        <f t="shared" si="33"/>
        <v>0</v>
      </c>
      <c r="I79" s="153"/>
      <c r="J79" s="178">
        <f>[1]Aantallen!$B$1-I79</f>
        <v>2020</v>
      </c>
      <c r="K79" s="153">
        <f t="shared" si="34"/>
        <v>0</v>
      </c>
      <c r="L79" s="164"/>
      <c r="M79" s="206">
        <v>1</v>
      </c>
      <c r="N79" s="206"/>
      <c r="O79" s="206"/>
      <c r="P79" s="181">
        <f t="shared" si="35"/>
        <v>0</v>
      </c>
      <c r="Q79" s="206">
        <v>1</v>
      </c>
      <c r="R79" s="206"/>
      <c r="S79" s="206"/>
      <c r="T79" s="181">
        <f t="shared" si="36"/>
        <v>0</v>
      </c>
      <c r="U79" s="206">
        <v>1</v>
      </c>
      <c r="V79" s="206"/>
      <c r="W79" s="206"/>
      <c r="X79" s="181">
        <f t="shared" si="37"/>
        <v>0</v>
      </c>
      <c r="Y79" s="206">
        <v>1</v>
      </c>
      <c r="Z79" s="206"/>
      <c r="AA79" s="206"/>
      <c r="AB79" s="181">
        <f t="shared" si="38"/>
        <v>0</v>
      </c>
      <c r="AC79" s="206">
        <v>1</v>
      </c>
      <c r="AD79" s="206"/>
      <c r="AE79" s="206"/>
      <c r="AF79" s="181">
        <f t="shared" si="39"/>
        <v>0</v>
      </c>
      <c r="AG79" s="206">
        <v>1</v>
      </c>
      <c r="AH79" s="206"/>
      <c r="AI79" s="206"/>
      <c r="AJ79" s="181">
        <f t="shared" si="40"/>
        <v>0</v>
      </c>
      <c r="AK79" s="206">
        <v>1</v>
      </c>
      <c r="AL79" s="206"/>
      <c r="AM79" s="206"/>
      <c r="AN79" s="181">
        <f t="shared" si="41"/>
        <v>0</v>
      </c>
      <c r="AO79" s="180">
        <v>1</v>
      </c>
      <c r="AP79" s="206"/>
      <c r="AQ79" s="206"/>
      <c r="AR79" s="181">
        <f t="shared" si="42"/>
        <v>0</v>
      </c>
      <c r="AS79" s="180">
        <v>1</v>
      </c>
      <c r="AT79" s="206"/>
      <c r="AU79" s="206"/>
      <c r="AV79" s="181">
        <f t="shared" si="43"/>
        <v>0</v>
      </c>
      <c r="AW79" s="180">
        <v>1</v>
      </c>
      <c r="AX79" s="206"/>
      <c r="AY79" s="206"/>
      <c r="AZ79" s="181">
        <f t="shared" si="44"/>
        <v>0</v>
      </c>
      <c r="BA79" s="153">
        <f t="shared" si="45"/>
        <v>0</v>
      </c>
      <c r="BB79" s="189">
        <v>0</v>
      </c>
      <c r="BC79" s="153">
        <f t="shared" si="47"/>
        <v>0</v>
      </c>
      <c r="BD79" s="153" t="str">
        <f t="shared" si="46"/>
        <v>geen actie</v>
      </c>
      <c r="BE79" s="183">
        <v>78</v>
      </c>
      <c r="BF79" s="183"/>
      <c r="BG79" s="183"/>
      <c r="BH79" s="183"/>
      <c r="BI79" s="183"/>
      <c r="BJ79" s="183"/>
      <c r="BK79" s="183"/>
      <c r="BL79" s="183"/>
      <c r="BM79" s="183"/>
    </row>
    <row r="80" spans="1:65" x14ac:dyDescent="0.25">
      <c r="A80" s="149">
        <v>79</v>
      </c>
      <c r="B80" s="149" t="str">
        <f t="shared" si="32"/>
        <v>v</v>
      </c>
      <c r="C80" s="149"/>
      <c r="D80" s="216"/>
      <c r="E80" s="174"/>
      <c r="F80" s="191"/>
      <c r="G80" s="187"/>
      <c r="H80" s="176">
        <f t="shared" si="33"/>
        <v>0</v>
      </c>
      <c r="I80" s="153"/>
      <c r="J80" s="178">
        <f>[1]Aantallen!$B$1-I80</f>
        <v>2020</v>
      </c>
      <c r="K80" s="153">
        <f t="shared" si="34"/>
        <v>0</v>
      </c>
      <c r="L80" s="164"/>
      <c r="M80" s="206">
        <v>1</v>
      </c>
      <c r="N80" s="206"/>
      <c r="O80" s="206"/>
      <c r="P80" s="181">
        <f t="shared" si="35"/>
        <v>0</v>
      </c>
      <c r="Q80" s="206">
        <v>1</v>
      </c>
      <c r="R80" s="206"/>
      <c r="S80" s="206"/>
      <c r="T80" s="181">
        <f t="shared" si="36"/>
        <v>0</v>
      </c>
      <c r="U80" s="206">
        <v>1</v>
      </c>
      <c r="V80" s="206"/>
      <c r="W80" s="206"/>
      <c r="X80" s="181">
        <f t="shared" si="37"/>
        <v>0</v>
      </c>
      <c r="Y80" s="206">
        <v>1</v>
      </c>
      <c r="Z80" s="206"/>
      <c r="AA80" s="206"/>
      <c r="AB80" s="181">
        <f t="shared" si="38"/>
        <v>0</v>
      </c>
      <c r="AC80" s="206">
        <v>1</v>
      </c>
      <c r="AD80" s="206"/>
      <c r="AE80" s="206"/>
      <c r="AF80" s="181">
        <f t="shared" si="39"/>
        <v>0</v>
      </c>
      <c r="AG80" s="206">
        <v>1</v>
      </c>
      <c r="AH80" s="206"/>
      <c r="AI80" s="206"/>
      <c r="AJ80" s="181">
        <f t="shared" si="40"/>
        <v>0</v>
      </c>
      <c r="AK80" s="206">
        <v>1</v>
      </c>
      <c r="AL80" s="206"/>
      <c r="AM80" s="206"/>
      <c r="AN80" s="181">
        <f t="shared" si="41"/>
        <v>0</v>
      </c>
      <c r="AO80" s="180">
        <v>1</v>
      </c>
      <c r="AP80" s="206"/>
      <c r="AQ80" s="206"/>
      <c r="AR80" s="181">
        <f t="shared" si="42"/>
        <v>0</v>
      </c>
      <c r="AS80" s="180">
        <v>1</v>
      </c>
      <c r="AT80" s="206"/>
      <c r="AU80" s="206"/>
      <c r="AV80" s="181">
        <f t="shared" si="43"/>
        <v>0</v>
      </c>
      <c r="AW80" s="180">
        <v>1</v>
      </c>
      <c r="AX80" s="206"/>
      <c r="AY80" s="206"/>
      <c r="AZ80" s="181">
        <f t="shared" si="44"/>
        <v>0</v>
      </c>
      <c r="BA80" s="153">
        <f t="shared" si="45"/>
        <v>0</v>
      </c>
      <c r="BB80" s="189">
        <v>0</v>
      </c>
      <c r="BC80" s="153">
        <f t="shared" si="47"/>
        <v>0</v>
      </c>
      <c r="BD80" s="153" t="str">
        <f t="shared" si="46"/>
        <v>geen actie</v>
      </c>
      <c r="BE80" s="183">
        <v>79</v>
      </c>
      <c r="BF80" s="183"/>
      <c r="BG80" s="183"/>
      <c r="BH80" s="183"/>
      <c r="BI80" s="183"/>
      <c r="BJ80" s="183"/>
      <c r="BK80" s="183"/>
      <c r="BL80" s="183"/>
      <c r="BM80" s="183"/>
    </row>
    <row r="81" spans="1:65" x14ac:dyDescent="0.25">
      <c r="A81" s="149">
        <v>80</v>
      </c>
      <c r="B81" s="149" t="str">
        <f t="shared" si="32"/>
        <v>v</v>
      </c>
      <c r="C81" s="149"/>
      <c r="D81" s="216"/>
      <c r="E81" s="174"/>
      <c r="F81" s="191"/>
      <c r="G81" s="187"/>
      <c r="H81" s="176">
        <f t="shared" si="33"/>
        <v>0</v>
      </c>
      <c r="I81" s="153"/>
      <c r="J81" s="178">
        <f>[1]Aantallen!$B$1-I81</f>
        <v>2020</v>
      </c>
      <c r="K81" s="153">
        <f t="shared" si="34"/>
        <v>0</v>
      </c>
      <c r="L81" s="164"/>
      <c r="M81" s="206">
        <v>1</v>
      </c>
      <c r="N81" s="206"/>
      <c r="O81" s="206"/>
      <c r="P81" s="181">
        <f t="shared" si="35"/>
        <v>0</v>
      </c>
      <c r="Q81" s="206">
        <v>1</v>
      </c>
      <c r="R81" s="206"/>
      <c r="S81" s="206"/>
      <c r="T81" s="181">
        <f t="shared" si="36"/>
        <v>0</v>
      </c>
      <c r="U81" s="206">
        <v>1</v>
      </c>
      <c r="V81" s="206"/>
      <c r="W81" s="206"/>
      <c r="X81" s="181">
        <f t="shared" si="37"/>
        <v>0</v>
      </c>
      <c r="Y81" s="206">
        <v>1</v>
      </c>
      <c r="Z81" s="206"/>
      <c r="AA81" s="206"/>
      <c r="AB81" s="181">
        <f t="shared" si="38"/>
        <v>0</v>
      </c>
      <c r="AC81" s="206">
        <v>1</v>
      </c>
      <c r="AD81" s="206"/>
      <c r="AE81" s="206"/>
      <c r="AF81" s="181">
        <f t="shared" si="39"/>
        <v>0</v>
      </c>
      <c r="AG81" s="206">
        <v>1</v>
      </c>
      <c r="AH81" s="206"/>
      <c r="AI81" s="206"/>
      <c r="AJ81" s="181">
        <f t="shared" si="40"/>
        <v>0</v>
      </c>
      <c r="AK81" s="206">
        <v>1</v>
      </c>
      <c r="AL81" s="206"/>
      <c r="AM81" s="206"/>
      <c r="AN81" s="181">
        <f t="shared" si="41"/>
        <v>0</v>
      </c>
      <c r="AO81" s="180">
        <v>1</v>
      </c>
      <c r="AP81" s="206"/>
      <c r="AQ81" s="206"/>
      <c r="AR81" s="181">
        <f t="shared" si="42"/>
        <v>0</v>
      </c>
      <c r="AS81" s="180">
        <v>1</v>
      </c>
      <c r="AT81" s="206"/>
      <c r="AU81" s="206"/>
      <c r="AV81" s="181">
        <f t="shared" si="43"/>
        <v>0</v>
      </c>
      <c r="AW81" s="180">
        <v>1</v>
      </c>
      <c r="AX81" s="206"/>
      <c r="AY81" s="206"/>
      <c r="AZ81" s="181">
        <f t="shared" si="44"/>
        <v>0</v>
      </c>
      <c r="BA81" s="153">
        <f t="shared" si="45"/>
        <v>0</v>
      </c>
      <c r="BB81" s="189">
        <v>0</v>
      </c>
      <c r="BC81" s="153">
        <f t="shared" si="47"/>
        <v>0</v>
      </c>
      <c r="BD81" s="153" t="str">
        <f t="shared" si="46"/>
        <v>geen actie</v>
      </c>
      <c r="BE81" s="183">
        <v>80</v>
      </c>
      <c r="BF81" s="183"/>
      <c r="BG81" s="183"/>
      <c r="BH81" s="183"/>
      <c r="BI81" s="183"/>
      <c r="BJ81" s="183"/>
      <c r="BK81" s="183"/>
      <c r="BL81" s="183"/>
      <c r="BM81" s="183"/>
    </row>
    <row r="82" spans="1:65" x14ac:dyDescent="0.25">
      <c r="A82" s="149">
        <v>81</v>
      </c>
      <c r="B82" s="149" t="str">
        <f t="shared" si="32"/>
        <v>v</v>
      </c>
      <c r="C82" s="149"/>
      <c r="D82" s="216"/>
      <c r="E82" s="174"/>
      <c r="F82" s="191"/>
      <c r="G82" s="187"/>
      <c r="H82" s="176">
        <f t="shared" si="33"/>
        <v>0</v>
      </c>
      <c r="I82" s="153"/>
      <c r="J82" s="178">
        <f>[1]Aantallen!$B$1-I82</f>
        <v>2020</v>
      </c>
      <c r="K82" s="153">
        <f t="shared" si="34"/>
        <v>0</v>
      </c>
      <c r="L82" s="164"/>
      <c r="M82" s="206">
        <v>1</v>
      </c>
      <c r="N82" s="206"/>
      <c r="O82" s="206"/>
      <c r="P82" s="181">
        <f t="shared" si="35"/>
        <v>0</v>
      </c>
      <c r="Q82" s="206">
        <v>1</v>
      </c>
      <c r="R82" s="206"/>
      <c r="S82" s="206"/>
      <c r="T82" s="181">
        <f t="shared" si="36"/>
        <v>0</v>
      </c>
      <c r="U82" s="206">
        <v>1</v>
      </c>
      <c r="V82" s="206"/>
      <c r="W82" s="206"/>
      <c r="X82" s="181">
        <f t="shared" si="37"/>
        <v>0</v>
      </c>
      <c r="Y82" s="206">
        <v>1</v>
      </c>
      <c r="Z82" s="206"/>
      <c r="AA82" s="206"/>
      <c r="AB82" s="181">
        <f t="shared" si="38"/>
        <v>0</v>
      </c>
      <c r="AC82" s="206">
        <v>1</v>
      </c>
      <c r="AD82" s="206"/>
      <c r="AE82" s="206"/>
      <c r="AF82" s="181">
        <f t="shared" si="39"/>
        <v>0</v>
      </c>
      <c r="AG82" s="206">
        <v>1</v>
      </c>
      <c r="AH82" s="206"/>
      <c r="AI82" s="206"/>
      <c r="AJ82" s="181">
        <f t="shared" si="40"/>
        <v>0</v>
      </c>
      <c r="AK82" s="206">
        <v>1</v>
      </c>
      <c r="AL82" s="206"/>
      <c r="AM82" s="206"/>
      <c r="AN82" s="181">
        <f t="shared" si="41"/>
        <v>0</v>
      </c>
      <c r="AO82" s="180">
        <v>1</v>
      </c>
      <c r="AP82" s="206"/>
      <c r="AQ82" s="206"/>
      <c r="AR82" s="181">
        <f t="shared" si="42"/>
        <v>0</v>
      </c>
      <c r="AS82" s="180">
        <v>1</v>
      </c>
      <c r="AT82" s="206"/>
      <c r="AU82" s="206"/>
      <c r="AV82" s="181">
        <f t="shared" si="43"/>
        <v>0</v>
      </c>
      <c r="AW82" s="180">
        <v>1</v>
      </c>
      <c r="AX82" s="206"/>
      <c r="AY82" s="206"/>
      <c r="AZ82" s="181">
        <f t="shared" si="44"/>
        <v>0</v>
      </c>
      <c r="BA82" s="153">
        <f t="shared" si="45"/>
        <v>0</v>
      </c>
      <c r="BB82" s="189">
        <v>0</v>
      </c>
      <c r="BC82" s="153">
        <f t="shared" si="47"/>
        <v>0</v>
      </c>
      <c r="BD82" s="153" t="str">
        <f t="shared" si="46"/>
        <v>geen actie</v>
      </c>
      <c r="BE82" s="183">
        <v>81</v>
      </c>
      <c r="BF82" s="183"/>
      <c r="BG82" s="183"/>
      <c r="BH82" s="183"/>
      <c r="BI82" s="183"/>
      <c r="BJ82" s="183"/>
      <c r="BK82" s="183"/>
      <c r="BL82" s="183"/>
      <c r="BM82" s="183"/>
    </row>
    <row r="83" spans="1:65" x14ac:dyDescent="0.25">
      <c r="A83" s="149">
        <v>82</v>
      </c>
      <c r="B83" s="149" t="str">
        <f t="shared" si="32"/>
        <v>v</v>
      </c>
      <c r="C83" s="149"/>
      <c r="D83" s="216"/>
      <c r="E83" s="174"/>
      <c r="F83" s="191"/>
      <c r="G83" s="187"/>
      <c r="H83" s="176">
        <f t="shared" si="33"/>
        <v>0</v>
      </c>
      <c r="I83" s="153"/>
      <c r="J83" s="178">
        <f>[1]Aantallen!$B$1-I83</f>
        <v>2020</v>
      </c>
      <c r="K83" s="153">
        <f t="shared" si="34"/>
        <v>0</v>
      </c>
      <c r="L83" s="164"/>
      <c r="M83" s="206">
        <v>1</v>
      </c>
      <c r="N83" s="206"/>
      <c r="O83" s="206"/>
      <c r="P83" s="181">
        <f t="shared" si="35"/>
        <v>0</v>
      </c>
      <c r="Q83" s="206">
        <v>1</v>
      </c>
      <c r="R83" s="206"/>
      <c r="S83" s="206"/>
      <c r="T83" s="181">
        <f t="shared" si="36"/>
        <v>0</v>
      </c>
      <c r="U83" s="206">
        <v>1</v>
      </c>
      <c r="V83" s="206"/>
      <c r="W83" s="206"/>
      <c r="X83" s="181">
        <f t="shared" si="37"/>
        <v>0</v>
      </c>
      <c r="Y83" s="206">
        <v>1</v>
      </c>
      <c r="Z83" s="206"/>
      <c r="AA83" s="206"/>
      <c r="AB83" s="181">
        <f t="shared" si="38"/>
        <v>0</v>
      </c>
      <c r="AC83" s="206">
        <v>1</v>
      </c>
      <c r="AD83" s="206"/>
      <c r="AE83" s="206"/>
      <c r="AF83" s="181">
        <f t="shared" si="39"/>
        <v>0</v>
      </c>
      <c r="AG83" s="206">
        <v>1</v>
      </c>
      <c r="AH83" s="206"/>
      <c r="AI83" s="206"/>
      <c r="AJ83" s="181">
        <f t="shared" si="40"/>
        <v>0</v>
      </c>
      <c r="AK83" s="206">
        <v>1</v>
      </c>
      <c r="AL83" s="206"/>
      <c r="AM83" s="206"/>
      <c r="AN83" s="181">
        <f t="shared" si="41"/>
        <v>0</v>
      </c>
      <c r="AO83" s="180">
        <v>1</v>
      </c>
      <c r="AP83" s="206"/>
      <c r="AQ83" s="206"/>
      <c r="AR83" s="181">
        <f t="shared" si="42"/>
        <v>0</v>
      </c>
      <c r="AS83" s="180">
        <v>1</v>
      </c>
      <c r="AT83" s="206"/>
      <c r="AU83" s="206"/>
      <c r="AV83" s="181">
        <f t="shared" si="43"/>
        <v>0</v>
      </c>
      <c r="AW83" s="180">
        <v>1</v>
      </c>
      <c r="AX83" s="206"/>
      <c r="AY83" s="206"/>
      <c r="AZ83" s="181">
        <f t="shared" si="44"/>
        <v>0</v>
      </c>
      <c r="BA83" s="153">
        <f t="shared" si="45"/>
        <v>0</v>
      </c>
      <c r="BB83" s="189">
        <v>0</v>
      </c>
      <c r="BC83" s="153">
        <f t="shared" si="47"/>
        <v>0</v>
      </c>
      <c r="BD83" s="153" t="str">
        <f t="shared" si="46"/>
        <v>geen actie</v>
      </c>
      <c r="BE83" s="183">
        <v>82</v>
      </c>
      <c r="BF83" s="183"/>
      <c r="BG83" s="183"/>
      <c r="BH83" s="183"/>
      <c r="BI83" s="183"/>
      <c r="BJ83" s="183"/>
      <c r="BK83" s="183"/>
      <c r="BL83" s="183"/>
      <c r="BM83" s="183"/>
    </row>
    <row r="84" spans="1:65" x14ac:dyDescent="0.25">
      <c r="A84" s="149">
        <v>83</v>
      </c>
      <c r="B84" s="149" t="str">
        <f t="shared" si="32"/>
        <v>v</v>
      </c>
      <c r="C84" s="149"/>
      <c r="D84" s="216"/>
      <c r="E84" s="174"/>
      <c r="F84" s="191"/>
      <c r="G84" s="187"/>
      <c r="H84" s="176">
        <f t="shared" si="33"/>
        <v>0</v>
      </c>
      <c r="I84" s="153"/>
      <c r="J84" s="178">
        <f>[1]Aantallen!$B$1-I84</f>
        <v>2020</v>
      </c>
      <c r="K84" s="153">
        <f t="shared" si="34"/>
        <v>0</v>
      </c>
      <c r="L84" s="164"/>
      <c r="M84" s="206">
        <v>1</v>
      </c>
      <c r="N84" s="206"/>
      <c r="O84" s="206"/>
      <c r="P84" s="181">
        <f t="shared" si="35"/>
        <v>0</v>
      </c>
      <c r="Q84" s="206">
        <v>1</v>
      </c>
      <c r="R84" s="206"/>
      <c r="S84" s="206"/>
      <c r="T84" s="181">
        <f t="shared" si="36"/>
        <v>0</v>
      </c>
      <c r="U84" s="206">
        <v>1</v>
      </c>
      <c r="V84" s="206"/>
      <c r="W84" s="206"/>
      <c r="X84" s="181">
        <f t="shared" si="37"/>
        <v>0</v>
      </c>
      <c r="Y84" s="206">
        <v>1</v>
      </c>
      <c r="Z84" s="206"/>
      <c r="AA84" s="206"/>
      <c r="AB84" s="181">
        <f t="shared" si="38"/>
        <v>0</v>
      </c>
      <c r="AC84" s="206">
        <v>1</v>
      </c>
      <c r="AD84" s="206"/>
      <c r="AE84" s="206"/>
      <c r="AF84" s="181">
        <f t="shared" si="39"/>
        <v>0</v>
      </c>
      <c r="AG84" s="206">
        <v>1</v>
      </c>
      <c r="AH84" s="206"/>
      <c r="AI84" s="206"/>
      <c r="AJ84" s="181">
        <f t="shared" si="40"/>
        <v>0</v>
      </c>
      <c r="AK84" s="206">
        <v>1</v>
      </c>
      <c r="AL84" s="206"/>
      <c r="AM84" s="206"/>
      <c r="AN84" s="181">
        <f t="shared" si="41"/>
        <v>0</v>
      </c>
      <c r="AO84" s="180">
        <v>1</v>
      </c>
      <c r="AP84" s="206"/>
      <c r="AQ84" s="206"/>
      <c r="AR84" s="181">
        <f t="shared" si="42"/>
        <v>0</v>
      </c>
      <c r="AS84" s="180">
        <v>1</v>
      </c>
      <c r="AT84" s="206"/>
      <c r="AU84" s="206"/>
      <c r="AV84" s="181">
        <f t="shared" si="43"/>
        <v>0</v>
      </c>
      <c r="AW84" s="180">
        <v>1</v>
      </c>
      <c r="AX84" s="206"/>
      <c r="AY84" s="206"/>
      <c r="AZ84" s="181">
        <f t="shared" si="44"/>
        <v>0</v>
      </c>
      <c r="BA84" s="153">
        <f t="shared" si="45"/>
        <v>0</v>
      </c>
      <c r="BB84" s="189">
        <v>0</v>
      </c>
      <c r="BC84" s="153">
        <f t="shared" si="47"/>
        <v>0</v>
      </c>
      <c r="BD84" s="153" t="str">
        <f t="shared" si="46"/>
        <v>geen actie</v>
      </c>
      <c r="BE84" s="183">
        <v>83</v>
      </c>
      <c r="BF84" s="183"/>
      <c r="BG84" s="183"/>
      <c r="BH84" s="183"/>
      <c r="BI84" s="183"/>
      <c r="BJ84" s="183"/>
      <c r="BK84" s="183"/>
      <c r="BL84" s="183"/>
      <c r="BM84" s="183"/>
    </row>
    <row r="85" spans="1:65" x14ac:dyDescent="0.25">
      <c r="A85" s="149">
        <v>84</v>
      </c>
      <c r="B85" s="149" t="str">
        <f t="shared" si="32"/>
        <v>v</v>
      </c>
      <c r="C85" s="149"/>
      <c r="D85" s="216"/>
      <c r="E85" s="174"/>
      <c r="F85" s="191"/>
      <c r="G85" s="187"/>
      <c r="H85" s="176">
        <f t="shared" si="33"/>
        <v>0</v>
      </c>
      <c r="I85" s="153"/>
      <c r="J85" s="178">
        <f>[1]Aantallen!$B$1-I85</f>
        <v>2020</v>
      </c>
      <c r="K85" s="153">
        <f t="shared" si="34"/>
        <v>0</v>
      </c>
      <c r="L85" s="164"/>
      <c r="M85" s="206">
        <v>1</v>
      </c>
      <c r="N85" s="206"/>
      <c r="O85" s="206"/>
      <c r="P85" s="181">
        <f t="shared" si="35"/>
        <v>0</v>
      </c>
      <c r="Q85" s="206">
        <v>1</v>
      </c>
      <c r="R85" s="206"/>
      <c r="S85" s="206"/>
      <c r="T85" s="181">
        <f t="shared" si="36"/>
        <v>0</v>
      </c>
      <c r="U85" s="206">
        <v>1</v>
      </c>
      <c r="V85" s="206"/>
      <c r="W85" s="206"/>
      <c r="X85" s="181">
        <f t="shared" si="37"/>
        <v>0</v>
      </c>
      <c r="Y85" s="206">
        <v>1</v>
      </c>
      <c r="Z85" s="206"/>
      <c r="AA85" s="206"/>
      <c r="AB85" s="181">
        <f t="shared" si="38"/>
        <v>0</v>
      </c>
      <c r="AC85" s="206">
        <v>1</v>
      </c>
      <c r="AD85" s="206"/>
      <c r="AE85" s="206"/>
      <c r="AF85" s="181">
        <f t="shared" si="39"/>
        <v>0</v>
      </c>
      <c r="AG85" s="206">
        <v>1</v>
      </c>
      <c r="AH85" s="206"/>
      <c r="AI85" s="206"/>
      <c r="AJ85" s="181">
        <f t="shared" si="40"/>
        <v>0</v>
      </c>
      <c r="AK85" s="206">
        <v>1</v>
      </c>
      <c r="AL85" s="206"/>
      <c r="AM85" s="206"/>
      <c r="AN85" s="181">
        <f t="shared" si="41"/>
        <v>0</v>
      </c>
      <c r="AO85" s="180">
        <v>1</v>
      </c>
      <c r="AP85" s="206"/>
      <c r="AQ85" s="206"/>
      <c r="AR85" s="181">
        <f t="shared" si="42"/>
        <v>0</v>
      </c>
      <c r="AS85" s="180">
        <v>1</v>
      </c>
      <c r="AT85" s="206"/>
      <c r="AU85" s="206"/>
      <c r="AV85" s="181">
        <f t="shared" si="43"/>
        <v>0</v>
      </c>
      <c r="AW85" s="180">
        <v>1</v>
      </c>
      <c r="AX85" s="206"/>
      <c r="AY85" s="206"/>
      <c r="AZ85" s="181">
        <f t="shared" si="44"/>
        <v>0</v>
      </c>
      <c r="BA85" s="153">
        <f t="shared" si="45"/>
        <v>0</v>
      </c>
      <c r="BB85" s="189">
        <v>0</v>
      </c>
      <c r="BC85" s="153">
        <f t="shared" si="47"/>
        <v>0</v>
      </c>
      <c r="BD85" s="153" t="str">
        <f t="shared" si="46"/>
        <v>geen actie</v>
      </c>
      <c r="BE85" s="183">
        <v>84</v>
      </c>
      <c r="BF85" s="183"/>
      <c r="BG85" s="183"/>
      <c r="BH85" s="183"/>
      <c r="BI85" s="183"/>
      <c r="BJ85" s="183"/>
      <c r="BK85" s="183"/>
      <c r="BL85" s="183"/>
      <c r="BM85" s="183"/>
    </row>
    <row r="86" spans="1:65" x14ac:dyDescent="0.25">
      <c r="A86" s="149">
        <v>85</v>
      </c>
      <c r="B86" s="149" t="str">
        <f t="shared" si="32"/>
        <v>v</v>
      </c>
      <c r="C86" s="149"/>
      <c r="D86" s="216"/>
      <c r="E86" s="174"/>
      <c r="F86" s="191"/>
      <c r="G86" s="187"/>
      <c r="H86" s="176">
        <f t="shared" si="33"/>
        <v>0</v>
      </c>
      <c r="I86" s="153"/>
      <c r="J86" s="178">
        <f>[1]Aantallen!$B$1-I86</f>
        <v>2020</v>
      </c>
      <c r="K86" s="153">
        <f t="shared" si="34"/>
        <v>0</v>
      </c>
      <c r="L86" s="164"/>
      <c r="M86" s="206">
        <v>1</v>
      </c>
      <c r="N86" s="206"/>
      <c r="O86" s="206"/>
      <c r="P86" s="181">
        <f t="shared" si="35"/>
        <v>0</v>
      </c>
      <c r="Q86" s="206">
        <v>1</v>
      </c>
      <c r="R86" s="206"/>
      <c r="S86" s="206"/>
      <c r="T86" s="181">
        <f t="shared" si="36"/>
        <v>0</v>
      </c>
      <c r="U86" s="206">
        <v>1</v>
      </c>
      <c r="V86" s="206"/>
      <c r="W86" s="206"/>
      <c r="X86" s="181">
        <f t="shared" si="37"/>
        <v>0</v>
      </c>
      <c r="Y86" s="206">
        <v>1</v>
      </c>
      <c r="Z86" s="206"/>
      <c r="AA86" s="206"/>
      <c r="AB86" s="181">
        <f t="shared" si="38"/>
        <v>0</v>
      </c>
      <c r="AC86" s="206">
        <v>1</v>
      </c>
      <c r="AD86" s="206"/>
      <c r="AE86" s="206"/>
      <c r="AF86" s="181">
        <f t="shared" si="39"/>
        <v>0</v>
      </c>
      <c r="AG86" s="206">
        <v>1</v>
      </c>
      <c r="AH86" s="206"/>
      <c r="AI86" s="206"/>
      <c r="AJ86" s="181">
        <f t="shared" si="40"/>
        <v>0</v>
      </c>
      <c r="AK86" s="206">
        <v>1</v>
      </c>
      <c r="AL86" s="206"/>
      <c r="AM86" s="206"/>
      <c r="AN86" s="181">
        <f t="shared" si="41"/>
        <v>0</v>
      </c>
      <c r="AO86" s="180">
        <v>1</v>
      </c>
      <c r="AP86" s="206"/>
      <c r="AQ86" s="206"/>
      <c r="AR86" s="181">
        <f t="shared" si="42"/>
        <v>0</v>
      </c>
      <c r="AS86" s="180">
        <v>1</v>
      </c>
      <c r="AT86" s="206"/>
      <c r="AU86" s="206"/>
      <c r="AV86" s="181">
        <f t="shared" si="43"/>
        <v>0</v>
      </c>
      <c r="AW86" s="180">
        <v>1</v>
      </c>
      <c r="AX86" s="206"/>
      <c r="AY86" s="206"/>
      <c r="AZ86" s="181">
        <f t="shared" si="44"/>
        <v>0</v>
      </c>
      <c r="BA86" s="153">
        <f t="shared" si="45"/>
        <v>0</v>
      </c>
      <c r="BB86" s="189">
        <v>0</v>
      </c>
      <c r="BC86" s="153">
        <f t="shared" si="47"/>
        <v>0</v>
      </c>
      <c r="BD86" s="153" t="str">
        <f t="shared" si="46"/>
        <v>geen actie</v>
      </c>
      <c r="BE86" s="183">
        <v>85</v>
      </c>
      <c r="BF86" s="183"/>
      <c r="BG86" s="183"/>
      <c r="BH86" s="183"/>
      <c r="BI86" s="183"/>
      <c r="BJ86" s="183"/>
      <c r="BK86" s="183"/>
      <c r="BL86" s="183"/>
      <c r="BM86" s="183"/>
    </row>
    <row r="87" spans="1:65" x14ac:dyDescent="0.25">
      <c r="A87" s="149">
        <v>86</v>
      </c>
      <c r="B87" s="149" t="str">
        <f t="shared" si="32"/>
        <v>v</v>
      </c>
      <c r="C87" s="149"/>
      <c r="D87" s="216"/>
      <c r="E87" s="174"/>
      <c r="F87" s="191"/>
      <c r="G87" s="187"/>
      <c r="H87" s="176">
        <f t="shared" si="33"/>
        <v>0</v>
      </c>
      <c r="I87" s="153"/>
      <c r="J87" s="178">
        <f>[1]Aantallen!$B$1-I87</f>
        <v>2020</v>
      </c>
      <c r="K87" s="153">
        <f t="shared" si="34"/>
        <v>0</v>
      </c>
      <c r="L87" s="164"/>
      <c r="M87" s="206">
        <v>1</v>
      </c>
      <c r="N87" s="206"/>
      <c r="O87" s="206"/>
      <c r="P87" s="181">
        <f t="shared" si="35"/>
        <v>0</v>
      </c>
      <c r="Q87" s="206">
        <v>1</v>
      </c>
      <c r="R87" s="206"/>
      <c r="S87" s="206"/>
      <c r="T87" s="181">
        <f t="shared" si="36"/>
        <v>0</v>
      </c>
      <c r="U87" s="206">
        <v>1</v>
      </c>
      <c r="V87" s="206"/>
      <c r="W87" s="206"/>
      <c r="X87" s="181">
        <f t="shared" si="37"/>
        <v>0</v>
      </c>
      <c r="Y87" s="206">
        <v>1</v>
      </c>
      <c r="Z87" s="206"/>
      <c r="AA87" s="206"/>
      <c r="AB87" s="181">
        <f t="shared" si="38"/>
        <v>0</v>
      </c>
      <c r="AC87" s="206">
        <v>1</v>
      </c>
      <c r="AD87" s="206"/>
      <c r="AE87" s="206"/>
      <c r="AF87" s="181">
        <f t="shared" si="39"/>
        <v>0</v>
      </c>
      <c r="AG87" s="206">
        <v>1</v>
      </c>
      <c r="AH87" s="206"/>
      <c r="AI87" s="206"/>
      <c r="AJ87" s="181">
        <f t="shared" si="40"/>
        <v>0</v>
      </c>
      <c r="AK87" s="206">
        <v>1</v>
      </c>
      <c r="AL87" s="206"/>
      <c r="AM87" s="206"/>
      <c r="AN87" s="181">
        <f t="shared" si="41"/>
        <v>0</v>
      </c>
      <c r="AO87" s="180">
        <v>1</v>
      </c>
      <c r="AP87" s="206"/>
      <c r="AQ87" s="206"/>
      <c r="AR87" s="181">
        <f t="shared" si="42"/>
        <v>0</v>
      </c>
      <c r="AS87" s="180">
        <v>1</v>
      </c>
      <c r="AT87" s="206"/>
      <c r="AU87" s="206"/>
      <c r="AV87" s="181">
        <f t="shared" si="43"/>
        <v>0</v>
      </c>
      <c r="AW87" s="180">
        <v>1</v>
      </c>
      <c r="AX87" s="206"/>
      <c r="AY87" s="206"/>
      <c r="AZ87" s="181">
        <f t="shared" si="44"/>
        <v>0</v>
      </c>
      <c r="BA87" s="153">
        <f t="shared" si="45"/>
        <v>0</v>
      </c>
      <c r="BB87" s="189">
        <v>0</v>
      </c>
      <c r="BC87" s="153">
        <f t="shared" si="47"/>
        <v>0</v>
      </c>
      <c r="BD87" s="153" t="str">
        <f t="shared" si="46"/>
        <v>geen actie</v>
      </c>
      <c r="BE87" s="183">
        <v>86</v>
      </c>
      <c r="BF87" s="183"/>
      <c r="BG87" s="183"/>
      <c r="BH87" s="183"/>
      <c r="BI87" s="183"/>
      <c r="BJ87" s="183"/>
      <c r="BK87" s="183"/>
      <c r="BL87" s="183"/>
      <c r="BM87" s="183"/>
    </row>
    <row r="88" spans="1:65" x14ac:dyDescent="0.25">
      <c r="A88" s="149">
        <v>87</v>
      </c>
      <c r="B88" s="149" t="str">
        <f t="shared" si="32"/>
        <v>v</v>
      </c>
      <c r="C88" s="149"/>
      <c r="D88" s="216"/>
      <c r="E88" s="174"/>
      <c r="F88" s="191"/>
      <c r="G88" s="187"/>
      <c r="H88" s="176">
        <f t="shared" si="33"/>
        <v>0</v>
      </c>
      <c r="I88" s="153"/>
      <c r="J88" s="178">
        <f>[1]Aantallen!$B$1-I88</f>
        <v>2020</v>
      </c>
      <c r="K88" s="153">
        <f t="shared" si="34"/>
        <v>0</v>
      </c>
      <c r="L88" s="164"/>
      <c r="M88" s="206">
        <v>1</v>
      </c>
      <c r="N88" s="206"/>
      <c r="O88" s="206"/>
      <c r="P88" s="181">
        <f t="shared" si="35"/>
        <v>0</v>
      </c>
      <c r="Q88" s="206">
        <v>1</v>
      </c>
      <c r="R88" s="206"/>
      <c r="S88" s="206"/>
      <c r="T88" s="181">
        <f t="shared" si="36"/>
        <v>0</v>
      </c>
      <c r="U88" s="206">
        <v>1</v>
      </c>
      <c r="V88" s="206"/>
      <c r="W88" s="206"/>
      <c r="X88" s="181">
        <f t="shared" si="37"/>
        <v>0</v>
      </c>
      <c r="Y88" s="206">
        <v>1</v>
      </c>
      <c r="Z88" s="206"/>
      <c r="AA88" s="206"/>
      <c r="AB88" s="181">
        <f t="shared" si="38"/>
        <v>0</v>
      </c>
      <c r="AC88" s="206">
        <v>1</v>
      </c>
      <c r="AD88" s="206"/>
      <c r="AE88" s="206"/>
      <c r="AF88" s="181">
        <f t="shared" si="39"/>
        <v>0</v>
      </c>
      <c r="AG88" s="206">
        <v>1</v>
      </c>
      <c r="AH88" s="206"/>
      <c r="AI88" s="206"/>
      <c r="AJ88" s="181">
        <f t="shared" si="40"/>
        <v>0</v>
      </c>
      <c r="AK88" s="206">
        <v>1</v>
      </c>
      <c r="AL88" s="206"/>
      <c r="AM88" s="206"/>
      <c r="AN88" s="181">
        <f t="shared" si="41"/>
        <v>0</v>
      </c>
      <c r="AO88" s="180">
        <v>1</v>
      </c>
      <c r="AP88" s="206"/>
      <c r="AQ88" s="206"/>
      <c r="AR88" s="181">
        <f t="shared" si="42"/>
        <v>0</v>
      </c>
      <c r="AS88" s="180">
        <v>1</v>
      </c>
      <c r="AT88" s="206"/>
      <c r="AU88" s="206"/>
      <c r="AV88" s="181">
        <f t="shared" si="43"/>
        <v>0</v>
      </c>
      <c r="AW88" s="180">
        <v>1</v>
      </c>
      <c r="AX88" s="206"/>
      <c r="AY88" s="206"/>
      <c r="AZ88" s="181">
        <f t="shared" si="44"/>
        <v>0</v>
      </c>
      <c r="BA88" s="153">
        <f t="shared" si="45"/>
        <v>0</v>
      </c>
      <c r="BB88" s="189">
        <v>0</v>
      </c>
      <c r="BC88" s="153">
        <f t="shared" si="47"/>
        <v>0</v>
      </c>
      <c r="BD88" s="153" t="str">
        <f t="shared" si="46"/>
        <v>geen actie</v>
      </c>
      <c r="BE88" s="183">
        <v>87</v>
      </c>
      <c r="BF88" s="183"/>
      <c r="BG88" s="183"/>
      <c r="BH88" s="183"/>
      <c r="BI88" s="183"/>
      <c r="BJ88" s="183"/>
      <c r="BK88" s="183"/>
      <c r="BL88" s="183"/>
      <c r="BM88" s="183"/>
    </row>
    <row r="89" spans="1:65" x14ac:dyDescent="0.25">
      <c r="A89" s="149">
        <v>88</v>
      </c>
      <c r="B89" s="149" t="str">
        <f t="shared" si="32"/>
        <v>v</v>
      </c>
      <c r="C89" s="149"/>
      <c r="D89" s="216"/>
      <c r="E89" s="174"/>
      <c r="F89" s="191"/>
      <c r="G89" s="187"/>
      <c r="H89" s="176">
        <f t="shared" si="33"/>
        <v>0</v>
      </c>
      <c r="I89" s="153"/>
      <c r="J89" s="178">
        <f>[1]Aantallen!$B$1-I89</f>
        <v>2020</v>
      </c>
      <c r="K89" s="153">
        <f t="shared" si="34"/>
        <v>0</v>
      </c>
      <c r="L89" s="164"/>
      <c r="M89" s="206">
        <v>1</v>
      </c>
      <c r="N89" s="206"/>
      <c r="O89" s="206"/>
      <c r="P89" s="181">
        <f t="shared" si="35"/>
        <v>0</v>
      </c>
      <c r="Q89" s="206">
        <v>1</v>
      </c>
      <c r="R89" s="206"/>
      <c r="S89" s="206"/>
      <c r="T89" s="181">
        <f t="shared" si="36"/>
        <v>0</v>
      </c>
      <c r="U89" s="206">
        <v>1</v>
      </c>
      <c r="V89" s="206"/>
      <c r="W89" s="206"/>
      <c r="X89" s="181">
        <f t="shared" si="37"/>
        <v>0</v>
      </c>
      <c r="Y89" s="206">
        <v>1</v>
      </c>
      <c r="Z89" s="206"/>
      <c r="AA89" s="206"/>
      <c r="AB89" s="181">
        <f t="shared" si="38"/>
        <v>0</v>
      </c>
      <c r="AC89" s="206">
        <v>1</v>
      </c>
      <c r="AD89" s="206"/>
      <c r="AE89" s="206"/>
      <c r="AF89" s="181">
        <f t="shared" si="39"/>
        <v>0</v>
      </c>
      <c r="AG89" s="206">
        <v>1</v>
      </c>
      <c r="AH89" s="206"/>
      <c r="AI89" s="206"/>
      <c r="AJ89" s="181">
        <f t="shared" si="40"/>
        <v>0</v>
      </c>
      <c r="AK89" s="206">
        <v>1</v>
      </c>
      <c r="AL89" s="206"/>
      <c r="AM89" s="206"/>
      <c r="AN89" s="181">
        <f t="shared" si="41"/>
        <v>0</v>
      </c>
      <c r="AO89" s="180">
        <v>1</v>
      </c>
      <c r="AP89" s="206"/>
      <c r="AQ89" s="206"/>
      <c r="AR89" s="181">
        <f t="shared" si="42"/>
        <v>0</v>
      </c>
      <c r="AS89" s="180">
        <v>1</v>
      </c>
      <c r="AT89" s="206"/>
      <c r="AU89" s="206"/>
      <c r="AV89" s="181">
        <f t="shared" si="43"/>
        <v>0</v>
      </c>
      <c r="AW89" s="180">
        <v>1</v>
      </c>
      <c r="AX89" s="206"/>
      <c r="AY89" s="206"/>
      <c r="AZ89" s="181">
        <f t="shared" si="44"/>
        <v>0</v>
      </c>
      <c r="BA89" s="153">
        <f t="shared" si="45"/>
        <v>0</v>
      </c>
      <c r="BB89" s="189">
        <v>0</v>
      </c>
      <c r="BC89" s="153">
        <f t="shared" si="47"/>
        <v>0</v>
      </c>
      <c r="BD89" s="153" t="str">
        <f t="shared" si="46"/>
        <v>geen actie</v>
      </c>
      <c r="BE89" s="183">
        <v>88</v>
      </c>
      <c r="BF89" s="183"/>
      <c r="BG89" s="183"/>
      <c r="BH89" s="183"/>
      <c r="BI89" s="183"/>
      <c r="BJ89" s="183"/>
      <c r="BK89" s="183"/>
      <c r="BL89" s="183"/>
      <c r="BM89" s="183"/>
    </row>
    <row r="90" spans="1:65" x14ac:dyDescent="0.25">
      <c r="A90" s="149">
        <v>89</v>
      </c>
      <c r="B90" s="149" t="str">
        <f t="shared" si="32"/>
        <v>v</v>
      </c>
      <c r="C90" s="149"/>
      <c r="D90" s="216"/>
      <c r="E90" s="174"/>
      <c r="F90" s="191"/>
      <c r="G90" s="187"/>
      <c r="H90" s="176">
        <f t="shared" si="33"/>
        <v>0</v>
      </c>
      <c r="I90" s="153"/>
      <c r="J90" s="178">
        <f>[1]Aantallen!$B$1-I90</f>
        <v>2020</v>
      </c>
      <c r="K90" s="153">
        <f t="shared" si="34"/>
        <v>0</v>
      </c>
      <c r="L90" s="164"/>
      <c r="M90" s="206">
        <v>1</v>
      </c>
      <c r="N90" s="206"/>
      <c r="O90" s="206"/>
      <c r="P90" s="181">
        <f t="shared" si="35"/>
        <v>0</v>
      </c>
      <c r="Q90" s="206">
        <v>1</v>
      </c>
      <c r="R90" s="206"/>
      <c r="S90" s="206"/>
      <c r="T90" s="181">
        <f t="shared" si="36"/>
        <v>0</v>
      </c>
      <c r="U90" s="206">
        <v>1</v>
      </c>
      <c r="V90" s="206"/>
      <c r="W90" s="206"/>
      <c r="X90" s="181">
        <f t="shared" si="37"/>
        <v>0</v>
      </c>
      <c r="Y90" s="206">
        <v>1</v>
      </c>
      <c r="Z90" s="206"/>
      <c r="AA90" s="206"/>
      <c r="AB90" s="181">
        <f t="shared" si="38"/>
        <v>0</v>
      </c>
      <c r="AC90" s="206">
        <v>1</v>
      </c>
      <c r="AD90" s="206"/>
      <c r="AE90" s="206"/>
      <c r="AF90" s="181">
        <f t="shared" si="39"/>
        <v>0</v>
      </c>
      <c r="AG90" s="206">
        <v>1</v>
      </c>
      <c r="AH90" s="206"/>
      <c r="AI90" s="206"/>
      <c r="AJ90" s="181">
        <f t="shared" si="40"/>
        <v>0</v>
      </c>
      <c r="AK90" s="206">
        <v>1</v>
      </c>
      <c r="AL90" s="206"/>
      <c r="AM90" s="206"/>
      <c r="AN90" s="181">
        <f t="shared" si="41"/>
        <v>0</v>
      </c>
      <c r="AO90" s="180">
        <v>1</v>
      </c>
      <c r="AP90" s="206"/>
      <c r="AQ90" s="206"/>
      <c r="AR90" s="181">
        <f t="shared" si="42"/>
        <v>0</v>
      </c>
      <c r="AS90" s="180">
        <v>1</v>
      </c>
      <c r="AT90" s="206"/>
      <c r="AU90" s="206"/>
      <c r="AV90" s="181">
        <f t="shared" si="43"/>
        <v>0</v>
      </c>
      <c r="AW90" s="180">
        <v>1</v>
      </c>
      <c r="AX90" s="206"/>
      <c r="AY90" s="206"/>
      <c r="AZ90" s="181">
        <f t="shared" si="44"/>
        <v>0</v>
      </c>
      <c r="BA90" s="153">
        <f t="shared" si="45"/>
        <v>0</v>
      </c>
      <c r="BB90" s="189">
        <v>0</v>
      </c>
      <c r="BC90" s="153">
        <f t="shared" si="47"/>
        <v>0</v>
      </c>
      <c r="BD90" s="153" t="str">
        <f t="shared" si="46"/>
        <v>geen actie</v>
      </c>
      <c r="BE90" s="183">
        <v>89</v>
      </c>
      <c r="BF90" s="183"/>
      <c r="BG90" s="183"/>
      <c r="BH90" s="183"/>
      <c r="BI90" s="183"/>
      <c r="BJ90" s="183"/>
      <c r="BK90" s="183"/>
      <c r="BL90" s="183"/>
      <c r="BM90" s="183"/>
    </row>
    <row r="91" spans="1:65" x14ac:dyDescent="0.25">
      <c r="A91" s="149">
        <v>90</v>
      </c>
      <c r="B91" s="149" t="str">
        <f t="shared" si="32"/>
        <v>v</v>
      </c>
      <c r="C91" s="149"/>
      <c r="D91" s="216"/>
      <c r="E91" s="174"/>
      <c r="F91" s="191"/>
      <c r="G91" s="187"/>
      <c r="H91" s="176">
        <f t="shared" si="33"/>
        <v>0</v>
      </c>
      <c r="I91" s="153"/>
      <c r="J91" s="178">
        <f>[1]Aantallen!$B$1-I91</f>
        <v>2020</v>
      </c>
      <c r="K91" s="153">
        <f t="shared" si="34"/>
        <v>0</v>
      </c>
      <c r="L91" s="164"/>
      <c r="M91" s="206">
        <v>1</v>
      </c>
      <c r="N91" s="206"/>
      <c r="O91" s="206"/>
      <c r="P91" s="181">
        <f t="shared" si="35"/>
        <v>0</v>
      </c>
      <c r="Q91" s="206">
        <v>1</v>
      </c>
      <c r="R91" s="206"/>
      <c r="S91" s="206"/>
      <c r="T91" s="181">
        <f t="shared" si="36"/>
        <v>0</v>
      </c>
      <c r="U91" s="206">
        <v>1</v>
      </c>
      <c r="V91" s="206"/>
      <c r="W91" s="206"/>
      <c r="X91" s="181">
        <f t="shared" si="37"/>
        <v>0</v>
      </c>
      <c r="Y91" s="206">
        <v>1</v>
      </c>
      <c r="Z91" s="206"/>
      <c r="AA91" s="206"/>
      <c r="AB91" s="181">
        <f t="shared" si="38"/>
        <v>0</v>
      </c>
      <c r="AC91" s="206">
        <v>1</v>
      </c>
      <c r="AD91" s="206"/>
      <c r="AE91" s="206"/>
      <c r="AF91" s="181">
        <f t="shared" si="39"/>
        <v>0</v>
      </c>
      <c r="AG91" s="206">
        <v>1</v>
      </c>
      <c r="AH91" s="206"/>
      <c r="AI91" s="206"/>
      <c r="AJ91" s="181">
        <f t="shared" si="40"/>
        <v>0</v>
      </c>
      <c r="AK91" s="206">
        <v>1</v>
      </c>
      <c r="AL91" s="206"/>
      <c r="AM91" s="206"/>
      <c r="AN91" s="181">
        <f t="shared" si="41"/>
        <v>0</v>
      </c>
      <c r="AO91" s="180">
        <v>1</v>
      </c>
      <c r="AP91" s="206"/>
      <c r="AQ91" s="206"/>
      <c r="AR91" s="181">
        <f t="shared" si="42"/>
        <v>0</v>
      </c>
      <c r="AS91" s="180">
        <v>1</v>
      </c>
      <c r="AT91" s="206"/>
      <c r="AU91" s="206"/>
      <c r="AV91" s="181">
        <f t="shared" si="43"/>
        <v>0</v>
      </c>
      <c r="AW91" s="180">
        <v>1</v>
      </c>
      <c r="AX91" s="206"/>
      <c r="AY91" s="206"/>
      <c r="AZ91" s="181">
        <f t="shared" si="44"/>
        <v>0</v>
      </c>
      <c r="BA91" s="153">
        <f t="shared" si="45"/>
        <v>0</v>
      </c>
      <c r="BB91" s="189">
        <v>0</v>
      </c>
      <c r="BC91" s="153">
        <f t="shared" si="47"/>
        <v>0</v>
      </c>
      <c r="BD91" s="153" t="str">
        <f t="shared" si="46"/>
        <v>geen actie</v>
      </c>
      <c r="BE91" s="183">
        <v>90</v>
      </c>
      <c r="BF91" s="183"/>
      <c r="BG91" s="183"/>
      <c r="BH91" s="183"/>
      <c r="BI91" s="183"/>
      <c r="BJ91" s="183"/>
      <c r="BK91" s="183"/>
      <c r="BL91" s="183"/>
      <c r="BM91" s="183"/>
    </row>
    <row r="92" spans="1:65" x14ac:dyDescent="0.25">
      <c r="A92" s="149">
        <v>91</v>
      </c>
      <c r="B92" s="149" t="str">
        <f t="shared" si="32"/>
        <v>v</v>
      </c>
      <c r="C92" s="149"/>
      <c r="D92" s="216"/>
      <c r="E92" s="174"/>
      <c r="F92" s="191"/>
      <c r="G92" s="187"/>
      <c r="H92" s="176">
        <f t="shared" si="33"/>
        <v>0</v>
      </c>
      <c r="I92" s="153"/>
      <c r="J92" s="178">
        <f>[1]Aantallen!$B$1-I92</f>
        <v>2020</v>
      </c>
      <c r="K92" s="153">
        <f t="shared" si="34"/>
        <v>0</v>
      </c>
      <c r="L92" s="164"/>
      <c r="M92" s="206">
        <v>1</v>
      </c>
      <c r="N92" s="206"/>
      <c r="O92" s="206"/>
      <c r="P92" s="181">
        <f t="shared" si="35"/>
        <v>0</v>
      </c>
      <c r="Q92" s="206">
        <v>1</v>
      </c>
      <c r="R92" s="206"/>
      <c r="S92" s="206"/>
      <c r="T92" s="181">
        <f t="shared" si="36"/>
        <v>0</v>
      </c>
      <c r="U92" s="206">
        <v>1</v>
      </c>
      <c r="V92" s="206"/>
      <c r="W92" s="206"/>
      <c r="X92" s="181">
        <f t="shared" si="37"/>
        <v>0</v>
      </c>
      <c r="Y92" s="206">
        <v>1</v>
      </c>
      <c r="Z92" s="206"/>
      <c r="AA92" s="206"/>
      <c r="AB92" s="181">
        <f t="shared" si="38"/>
        <v>0</v>
      </c>
      <c r="AC92" s="206">
        <v>1</v>
      </c>
      <c r="AD92" s="206"/>
      <c r="AE92" s="206"/>
      <c r="AF92" s="181">
        <f t="shared" si="39"/>
        <v>0</v>
      </c>
      <c r="AG92" s="206">
        <v>1</v>
      </c>
      <c r="AH92" s="206"/>
      <c r="AI92" s="206"/>
      <c r="AJ92" s="181">
        <f t="shared" si="40"/>
        <v>0</v>
      </c>
      <c r="AK92" s="206">
        <v>1</v>
      </c>
      <c r="AL92" s="206"/>
      <c r="AM92" s="206"/>
      <c r="AN92" s="181">
        <f t="shared" si="41"/>
        <v>0</v>
      </c>
      <c r="AO92" s="180">
        <v>1</v>
      </c>
      <c r="AP92" s="206"/>
      <c r="AQ92" s="206"/>
      <c r="AR92" s="181">
        <f t="shared" si="42"/>
        <v>0</v>
      </c>
      <c r="AS92" s="180">
        <v>1</v>
      </c>
      <c r="AT92" s="206"/>
      <c r="AU92" s="206"/>
      <c r="AV92" s="181">
        <f t="shared" si="43"/>
        <v>0</v>
      </c>
      <c r="AW92" s="180">
        <v>1</v>
      </c>
      <c r="AX92" s="206"/>
      <c r="AY92" s="206"/>
      <c r="AZ92" s="181">
        <f t="shared" si="44"/>
        <v>0</v>
      </c>
      <c r="BA92" s="153">
        <f t="shared" si="45"/>
        <v>0</v>
      </c>
      <c r="BB92" s="189">
        <v>0</v>
      </c>
      <c r="BC92" s="153">
        <f t="shared" si="47"/>
        <v>0</v>
      </c>
      <c r="BD92" s="153" t="str">
        <f t="shared" si="46"/>
        <v>geen actie</v>
      </c>
      <c r="BE92" s="183">
        <v>91</v>
      </c>
      <c r="BF92" s="183"/>
      <c r="BG92" s="183"/>
      <c r="BH92" s="183"/>
      <c r="BI92" s="183"/>
      <c r="BJ92" s="183"/>
      <c r="BK92" s="183"/>
      <c r="BL92" s="183"/>
      <c r="BM92" s="183"/>
    </row>
    <row r="93" spans="1:65" x14ac:dyDescent="0.25">
      <c r="A93" s="149">
        <v>92</v>
      </c>
      <c r="B93" s="149" t="str">
        <f t="shared" si="32"/>
        <v>v</v>
      </c>
      <c r="C93" s="149"/>
      <c r="D93" s="216"/>
      <c r="E93" s="174"/>
      <c r="F93" s="191"/>
      <c r="G93" s="187"/>
      <c r="H93" s="176">
        <f t="shared" si="33"/>
        <v>0</v>
      </c>
      <c r="I93" s="153"/>
      <c r="J93" s="178">
        <f>[1]Aantallen!$B$1-I93</f>
        <v>2020</v>
      </c>
      <c r="K93" s="153">
        <f t="shared" si="34"/>
        <v>0</v>
      </c>
      <c r="L93" s="164"/>
      <c r="M93" s="206">
        <v>1</v>
      </c>
      <c r="N93" s="206"/>
      <c r="O93" s="206"/>
      <c r="P93" s="181">
        <f t="shared" si="35"/>
        <v>0</v>
      </c>
      <c r="Q93" s="206">
        <v>1</v>
      </c>
      <c r="R93" s="206"/>
      <c r="S93" s="206"/>
      <c r="T93" s="181">
        <f t="shared" si="36"/>
        <v>0</v>
      </c>
      <c r="U93" s="206">
        <v>1</v>
      </c>
      <c r="V93" s="206"/>
      <c r="W93" s="206"/>
      <c r="X93" s="181">
        <f t="shared" si="37"/>
        <v>0</v>
      </c>
      <c r="Y93" s="206">
        <v>1</v>
      </c>
      <c r="Z93" s="206"/>
      <c r="AA93" s="206"/>
      <c r="AB93" s="181">
        <f t="shared" si="38"/>
        <v>0</v>
      </c>
      <c r="AC93" s="206">
        <v>1</v>
      </c>
      <c r="AD93" s="206"/>
      <c r="AE93" s="206"/>
      <c r="AF93" s="181">
        <f t="shared" si="39"/>
        <v>0</v>
      </c>
      <c r="AG93" s="206">
        <v>1</v>
      </c>
      <c r="AH93" s="206"/>
      <c r="AI93" s="206"/>
      <c r="AJ93" s="181">
        <f t="shared" si="40"/>
        <v>0</v>
      </c>
      <c r="AK93" s="206">
        <v>1</v>
      </c>
      <c r="AL93" s="206"/>
      <c r="AM93" s="206"/>
      <c r="AN93" s="181">
        <f t="shared" si="41"/>
        <v>0</v>
      </c>
      <c r="AO93" s="180">
        <v>1</v>
      </c>
      <c r="AP93" s="206"/>
      <c r="AQ93" s="206"/>
      <c r="AR93" s="181">
        <f t="shared" si="42"/>
        <v>0</v>
      </c>
      <c r="AS93" s="180">
        <v>1</v>
      </c>
      <c r="AT93" s="206"/>
      <c r="AU93" s="206"/>
      <c r="AV93" s="181">
        <f t="shared" si="43"/>
        <v>0</v>
      </c>
      <c r="AW93" s="180">
        <v>1</v>
      </c>
      <c r="AX93" s="206"/>
      <c r="AY93" s="206"/>
      <c r="AZ93" s="181">
        <f t="shared" si="44"/>
        <v>0</v>
      </c>
      <c r="BA93" s="153">
        <f t="shared" si="45"/>
        <v>0</v>
      </c>
      <c r="BB93" s="189">
        <v>0</v>
      </c>
      <c r="BC93" s="153">
        <f t="shared" si="47"/>
        <v>0</v>
      </c>
      <c r="BD93" s="153" t="str">
        <f t="shared" si="46"/>
        <v>geen actie</v>
      </c>
      <c r="BE93" s="183">
        <v>92</v>
      </c>
      <c r="BF93" s="183"/>
      <c r="BG93" s="183"/>
      <c r="BH93" s="183"/>
      <c r="BI93" s="183"/>
      <c r="BJ93" s="183"/>
      <c r="BK93" s="183"/>
      <c r="BL93" s="183"/>
      <c r="BM93" s="183"/>
    </row>
    <row r="94" spans="1:65" x14ac:dyDescent="0.25">
      <c r="A94" s="149">
        <v>93</v>
      </c>
      <c r="B94" s="149" t="str">
        <f t="shared" si="32"/>
        <v>v</v>
      </c>
      <c r="C94" s="149"/>
      <c r="D94" s="216"/>
      <c r="E94" s="174"/>
      <c r="F94" s="191"/>
      <c r="G94" s="187"/>
      <c r="H94" s="176">
        <f t="shared" si="33"/>
        <v>0</v>
      </c>
      <c r="I94" s="153"/>
      <c r="J94" s="178">
        <f>[1]Aantallen!$B$1-I94</f>
        <v>2020</v>
      </c>
      <c r="K94" s="153">
        <f t="shared" si="34"/>
        <v>0</v>
      </c>
      <c r="L94" s="164"/>
      <c r="M94" s="206">
        <v>1</v>
      </c>
      <c r="N94" s="206"/>
      <c r="O94" s="206"/>
      <c r="P94" s="181">
        <f t="shared" si="35"/>
        <v>0</v>
      </c>
      <c r="Q94" s="206">
        <v>1</v>
      </c>
      <c r="R94" s="206"/>
      <c r="S94" s="206"/>
      <c r="T94" s="181">
        <f t="shared" si="36"/>
        <v>0</v>
      </c>
      <c r="U94" s="206">
        <v>1</v>
      </c>
      <c r="V94" s="206"/>
      <c r="W94" s="206"/>
      <c r="X94" s="181">
        <f t="shared" si="37"/>
        <v>0</v>
      </c>
      <c r="Y94" s="206">
        <v>1</v>
      </c>
      <c r="Z94" s="206"/>
      <c r="AA94" s="206"/>
      <c r="AB94" s="181">
        <f t="shared" si="38"/>
        <v>0</v>
      </c>
      <c r="AC94" s="206">
        <v>1</v>
      </c>
      <c r="AD94" s="206"/>
      <c r="AE94" s="206"/>
      <c r="AF94" s="181">
        <f t="shared" si="39"/>
        <v>0</v>
      </c>
      <c r="AG94" s="206">
        <v>1</v>
      </c>
      <c r="AH94" s="206"/>
      <c r="AI94" s="206"/>
      <c r="AJ94" s="181">
        <f t="shared" si="40"/>
        <v>0</v>
      </c>
      <c r="AK94" s="206">
        <v>1</v>
      </c>
      <c r="AL94" s="206"/>
      <c r="AM94" s="206"/>
      <c r="AN94" s="181">
        <f t="shared" si="41"/>
        <v>0</v>
      </c>
      <c r="AO94" s="180">
        <v>1</v>
      </c>
      <c r="AP94" s="206"/>
      <c r="AQ94" s="206"/>
      <c r="AR94" s="181">
        <f t="shared" si="42"/>
        <v>0</v>
      </c>
      <c r="AS94" s="180">
        <v>1</v>
      </c>
      <c r="AT94" s="206"/>
      <c r="AU94" s="206"/>
      <c r="AV94" s="181">
        <f t="shared" si="43"/>
        <v>0</v>
      </c>
      <c r="AW94" s="180">
        <v>1</v>
      </c>
      <c r="AX94" s="206"/>
      <c r="AY94" s="206"/>
      <c r="AZ94" s="181">
        <f t="shared" si="44"/>
        <v>0</v>
      </c>
      <c r="BA94" s="153">
        <f t="shared" si="45"/>
        <v>0</v>
      </c>
      <c r="BB94" s="189">
        <v>0</v>
      </c>
      <c r="BC94" s="153">
        <f t="shared" si="47"/>
        <v>0</v>
      </c>
      <c r="BD94" s="153" t="str">
        <f t="shared" si="46"/>
        <v>geen actie</v>
      </c>
      <c r="BE94" s="183">
        <v>93</v>
      </c>
      <c r="BF94" s="183"/>
      <c r="BG94" s="183"/>
      <c r="BH94" s="183"/>
      <c r="BI94" s="183"/>
      <c r="BJ94" s="183"/>
      <c r="BK94" s="183"/>
      <c r="BL94" s="183"/>
      <c r="BM94" s="183"/>
    </row>
    <row r="95" spans="1:65" x14ac:dyDescent="0.25">
      <c r="A95" s="149">
        <v>94</v>
      </c>
      <c r="B95" s="149" t="str">
        <f t="shared" si="32"/>
        <v>v</v>
      </c>
      <c r="C95" s="149"/>
      <c r="D95" s="216"/>
      <c r="E95" s="174"/>
      <c r="F95" s="191"/>
      <c r="G95" s="187"/>
      <c r="H95" s="176">
        <f t="shared" si="33"/>
        <v>0</v>
      </c>
      <c r="I95" s="153"/>
      <c r="J95" s="178">
        <f>[1]Aantallen!$B$1-I95</f>
        <v>2020</v>
      </c>
      <c r="K95" s="153">
        <f t="shared" si="34"/>
        <v>0</v>
      </c>
      <c r="L95" s="164"/>
      <c r="M95" s="206">
        <v>1</v>
      </c>
      <c r="N95" s="206"/>
      <c r="O95" s="206"/>
      <c r="P95" s="181">
        <f t="shared" si="35"/>
        <v>0</v>
      </c>
      <c r="Q95" s="206">
        <v>1</v>
      </c>
      <c r="R95" s="206"/>
      <c r="S95" s="206"/>
      <c r="T95" s="181">
        <f t="shared" si="36"/>
        <v>0</v>
      </c>
      <c r="U95" s="206">
        <v>1</v>
      </c>
      <c r="V95" s="206"/>
      <c r="W95" s="206"/>
      <c r="X95" s="181">
        <f t="shared" si="37"/>
        <v>0</v>
      </c>
      <c r="Y95" s="206">
        <v>1</v>
      </c>
      <c r="Z95" s="206"/>
      <c r="AA95" s="206"/>
      <c r="AB95" s="181">
        <f t="shared" si="38"/>
        <v>0</v>
      </c>
      <c r="AC95" s="206">
        <v>1</v>
      </c>
      <c r="AD95" s="206"/>
      <c r="AE95" s="206"/>
      <c r="AF95" s="181">
        <f t="shared" si="39"/>
        <v>0</v>
      </c>
      <c r="AG95" s="206">
        <v>1</v>
      </c>
      <c r="AH95" s="206"/>
      <c r="AI95" s="206"/>
      <c r="AJ95" s="181">
        <f t="shared" si="40"/>
        <v>0</v>
      </c>
      <c r="AK95" s="206">
        <v>1</v>
      </c>
      <c r="AL95" s="206"/>
      <c r="AM95" s="206"/>
      <c r="AN95" s="181">
        <f t="shared" si="41"/>
        <v>0</v>
      </c>
      <c r="AO95" s="180">
        <v>1</v>
      </c>
      <c r="AP95" s="206"/>
      <c r="AQ95" s="206"/>
      <c r="AR95" s="181">
        <f t="shared" si="42"/>
        <v>0</v>
      </c>
      <c r="AS95" s="180">
        <v>1</v>
      </c>
      <c r="AT95" s="206"/>
      <c r="AU95" s="206"/>
      <c r="AV95" s="181">
        <f t="shared" si="43"/>
        <v>0</v>
      </c>
      <c r="AW95" s="180">
        <v>1</v>
      </c>
      <c r="AX95" s="206"/>
      <c r="AY95" s="206"/>
      <c r="AZ95" s="181">
        <f t="shared" si="44"/>
        <v>0</v>
      </c>
      <c r="BA95" s="153">
        <f t="shared" si="45"/>
        <v>0</v>
      </c>
      <c r="BB95" s="189">
        <v>0</v>
      </c>
      <c r="BC95" s="153">
        <f t="shared" si="47"/>
        <v>0</v>
      </c>
      <c r="BD95" s="153" t="str">
        <f t="shared" si="46"/>
        <v>geen actie</v>
      </c>
      <c r="BE95" s="183">
        <v>94</v>
      </c>
      <c r="BF95" s="183"/>
      <c r="BG95" s="183"/>
      <c r="BH95" s="183"/>
      <c r="BI95" s="183"/>
      <c r="BJ95" s="183"/>
      <c r="BK95" s="183"/>
      <c r="BL95" s="183"/>
      <c r="BM95" s="183"/>
    </row>
    <row r="96" spans="1:65" x14ac:dyDescent="0.25">
      <c r="A96" s="149">
        <v>95</v>
      </c>
      <c r="B96" s="149" t="str">
        <f t="shared" si="32"/>
        <v>v</v>
      </c>
      <c r="C96" s="149"/>
      <c r="D96" s="216"/>
      <c r="E96" s="174"/>
      <c r="F96" s="191"/>
      <c r="G96" s="187"/>
      <c r="H96" s="176">
        <f t="shared" si="33"/>
        <v>0</v>
      </c>
      <c r="I96" s="153"/>
      <c r="J96" s="178">
        <f>[1]Aantallen!$B$1-I96</f>
        <v>2020</v>
      </c>
      <c r="K96" s="153">
        <f t="shared" si="34"/>
        <v>0</v>
      </c>
      <c r="L96" s="164"/>
      <c r="M96" s="206">
        <v>1</v>
      </c>
      <c r="N96" s="206"/>
      <c r="O96" s="206"/>
      <c r="P96" s="181">
        <f t="shared" si="35"/>
        <v>0</v>
      </c>
      <c r="Q96" s="206">
        <v>1</v>
      </c>
      <c r="R96" s="206"/>
      <c r="S96" s="206"/>
      <c r="T96" s="181">
        <f t="shared" si="36"/>
        <v>0</v>
      </c>
      <c r="U96" s="206">
        <v>1</v>
      </c>
      <c r="V96" s="206"/>
      <c r="W96" s="206"/>
      <c r="X96" s="181">
        <f t="shared" si="37"/>
        <v>0</v>
      </c>
      <c r="Y96" s="206">
        <v>1</v>
      </c>
      <c r="Z96" s="206"/>
      <c r="AA96" s="206"/>
      <c r="AB96" s="181">
        <f t="shared" si="38"/>
        <v>0</v>
      </c>
      <c r="AC96" s="206">
        <v>1</v>
      </c>
      <c r="AD96" s="206"/>
      <c r="AE96" s="206"/>
      <c r="AF96" s="181">
        <f t="shared" si="39"/>
        <v>0</v>
      </c>
      <c r="AG96" s="206">
        <v>1</v>
      </c>
      <c r="AH96" s="206"/>
      <c r="AI96" s="206"/>
      <c r="AJ96" s="181">
        <f t="shared" si="40"/>
        <v>0</v>
      </c>
      <c r="AK96" s="206">
        <v>1</v>
      </c>
      <c r="AL96" s="206"/>
      <c r="AM96" s="206"/>
      <c r="AN96" s="181">
        <f t="shared" si="41"/>
        <v>0</v>
      </c>
      <c r="AO96" s="180">
        <v>1</v>
      </c>
      <c r="AP96" s="206"/>
      <c r="AQ96" s="206"/>
      <c r="AR96" s="181">
        <f t="shared" si="42"/>
        <v>0</v>
      </c>
      <c r="AS96" s="180">
        <v>1</v>
      </c>
      <c r="AT96" s="206"/>
      <c r="AU96" s="206"/>
      <c r="AV96" s="181">
        <f t="shared" si="43"/>
        <v>0</v>
      </c>
      <c r="AW96" s="180">
        <v>1</v>
      </c>
      <c r="AX96" s="206"/>
      <c r="AY96" s="206"/>
      <c r="AZ96" s="181">
        <f t="shared" si="44"/>
        <v>0</v>
      </c>
      <c r="BA96" s="153">
        <f t="shared" si="45"/>
        <v>0</v>
      </c>
      <c r="BB96" s="189">
        <v>0</v>
      </c>
      <c r="BC96" s="153">
        <f t="shared" si="47"/>
        <v>0</v>
      </c>
      <c r="BD96" s="153" t="str">
        <f t="shared" si="46"/>
        <v>geen actie</v>
      </c>
      <c r="BE96" s="183">
        <v>95</v>
      </c>
      <c r="BF96" s="183"/>
      <c r="BG96" s="183"/>
      <c r="BH96" s="183"/>
      <c r="BI96" s="183"/>
      <c r="BJ96" s="183"/>
      <c r="BK96" s="183"/>
      <c r="BL96" s="183"/>
      <c r="BM96" s="183"/>
    </row>
    <row r="97" spans="1:65" x14ac:dyDescent="0.25">
      <c r="A97" s="149">
        <v>96</v>
      </c>
      <c r="B97" s="149" t="str">
        <f t="shared" si="32"/>
        <v>v</v>
      </c>
      <c r="C97" s="149"/>
      <c r="D97" s="216"/>
      <c r="E97" s="174"/>
      <c r="F97" s="191"/>
      <c r="G97" s="187"/>
      <c r="H97" s="176">
        <f t="shared" si="33"/>
        <v>0</v>
      </c>
      <c r="I97" s="153"/>
      <c r="J97" s="178">
        <f>[1]Aantallen!$B$1-I97</f>
        <v>2020</v>
      </c>
      <c r="K97" s="153">
        <f t="shared" si="34"/>
        <v>0</v>
      </c>
      <c r="L97" s="164"/>
      <c r="M97" s="206">
        <v>1</v>
      </c>
      <c r="N97" s="206"/>
      <c r="O97" s="206"/>
      <c r="P97" s="181">
        <f t="shared" si="35"/>
        <v>0</v>
      </c>
      <c r="Q97" s="206">
        <v>1</v>
      </c>
      <c r="R97" s="206"/>
      <c r="S97" s="206"/>
      <c r="T97" s="181">
        <f t="shared" si="36"/>
        <v>0</v>
      </c>
      <c r="U97" s="206">
        <v>1</v>
      </c>
      <c r="V97" s="206"/>
      <c r="W97" s="206"/>
      <c r="X97" s="181">
        <f t="shared" si="37"/>
        <v>0</v>
      </c>
      <c r="Y97" s="206">
        <v>1</v>
      </c>
      <c r="Z97" s="206"/>
      <c r="AA97" s="206"/>
      <c r="AB97" s="181">
        <f t="shared" si="38"/>
        <v>0</v>
      </c>
      <c r="AC97" s="206">
        <v>1</v>
      </c>
      <c r="AD97" s="206"/>
      <c r="AE97" s="206"/>
      <c r="AF97" s="181">
        <f t="shared" si="39"/>
        <v>0</v>
      </c>
      <c r="AG97" s="206">
        <v>1</v>
      </c>
      <c r="AH97" s="206"/>
      <c r="AI97" s="206"/>
      <c r="AJ97" s="181">
        <f t="shared" si="40"/>
        <v>0</v>
      </c>
      <c r="AK97" s="206">
        <v>1</v>
      </c>
      <c r="AL97" s="206"/>
      <c r="AM97" s="206"/>
      <c r="AN97" s="181">
        <f t="shared" si="41"/>
        <v>0</v>
      </c>
      <c r="AO97" s="180">
        <v>1</v>
      </c>
      <c r="AP97" s="206"/>
      <c r="AQ97" s="206"/>
      <c r="AR97" s="181">
        <f t="shared" si="42"/>
        <v>0</v>
      </c>
      <c r="AS97" s="180">
        <v>1</v>
      </c>
      <c r="AT97" s="206"/>
      <c r="AU97" s="206"/>
      <c r="AV97" s="181">
        <f t="shared" si="43"/>
        <v>0</v>
      </c>
      <c r="AW97" s="180">
        <v>1</v>
      </c>
      <c r="AX97" s="206"/>
      <c r="AY97" s="206"/>
      <c r="AZ97" s="181">
        <f t="shared" si="44"/>
        <v>0</v>
      </c>
      <c r="BA97" s="153">
        <f t="shared" si="45"/>
        <v>0</v>
      </c>
      <c r="BB97" s="189">
        <v>0</v>
      </c>
      <c r="BC97" s="153">
        <f t="shared" si="47"/>
        <v>0</v>
      </c>
      <c r="BD97" s="153" t="str">
        <f t="shared" si="46"/>
        <v>geen actie</v>
      </c>
      <c r="BE97" s="183">
        <v>96</v>
      </c>
      <c r="BF97" s="183"/>
      <c r="BG97" s="183"/>
      <c r="BH97" s="183"/>
      <c r="BI97" s="183"/>
      <c r="BJ97" s="183"/>
      <c r="BK97" s="183"/>
      <c r="BL97" s="183"/>
      <c r="BM97" s="183"/>
    </row>
    <row r="98" spans="1:65" x14ac:dyDescent="0.25">
      <c r="A98" s="149">
        <v>97</v>
      </c>
      <c r="B98" s="149" t="str">
        <f t="shared" ref="B98:B124" si="48">IF(A98=BE98,"v","x")</f>
        <v>v</v>
      </c>
      <c r="C98" s="149"/>
      <c r="D98" s="216"/>
      <c r="E98" s="174"/>
      <c r="F98" s="191"/>
      <c r="G98" s="187"/>
      <c r="H98" s="176">
        <f t="shared" ref="H98:H124" si="49">SUM(L98+P98+T98+X98+AB98+AF98+AJ98+AN98+AR98+AV98+AZ98)</f>
        <v>0</v>
      </c>
      <c r="I98" s="153"/>
      <c r="J98" s="178">
        <f>[1]Aantallen!$B$1-I98</f>
        <v>2020</v>
      </c>
      <c r="K98" s="153">
        <f t="shared" ref="K98:K124" si="50">H98-L98</f>
        <v>0</v>
      </c>
      <c r="L98" s="164"/>
      <c r="M98" s="206">
        <v>1</v>
      </c>
      <c r="N98" s="206"/>
      <c r="O98" s="206"/>
      <c r="P98" s="181">
        <f t="shared" ref="P98:P124" si="51">SUM(N98*10+O98)/M98*10</f>
        <v>0</v>
      </c>
      <c r="Q98" s="206">
        <v>1</v>
      </c>
      <c r="R98" s="206"/>
      <c r="S98" s="206"/>
      <c r="T98" s="181">
        <f t="shared" ref="T98:T124" si="52">SUM(R98*10+S98)/Q98*10</f>
        <v>0</v>
      </c>
      <c r="U98" s="206">
        <v>1</v>
      </c>
      <c r="V98" s="206"/>
      <c r="W98" s="206"/>
      <c r="X98" s="181">
        <f t="shared" ref="X98:X124" si="53">SUM(V98*10+W98)/U98*10</f>
        <v>0</v>
      </c>
      <c r="Y98" s="206">
        <v>1</v>
      </c>
      <c r="Z98" s="206"/>
      <c r="AA98" s="206"/>
      <c r="AB98" s="181">
        <f t="shared" ref="AB98:AB124" si="54">SUM(Z98*10+AA98)/Y98*10</f>
        <v>0</v>
      </c>
      <c r="AC98" s="206">
        <v>1</v>
      </c>
      <c r="AD98" s="206"/>
      <c r="AE98" s="206"/>
      <c r="AF98" s="181">
        <f t="shared" ref="AF98:AF124" si="55">SUM(AD98*10+AE98)/AC98*10</f>
        <v>0</v>
      </c>
      <c r="AG98" s="206">
        <v>1</v>
      </c>
      <c r="AH98" s="206"/>
      <c r="AI98" s="206"/>
      <c r="AJ98" s="181">
        <f t="shared" ref="AJ98:AJ124" si="56">SUM(AH98*10+AI98)/AG98*10</f>
        <v>0</v>
      </c>
      <c r="AK98" s="206">
        <v>1</v>
      </c>
      <c r="AL98" s="206"/>
      <c r="AM98" s="206"/>
      <c r="AN98" s="181">
        <f t="shared" ref="AN98:AN124" si="57">SUM(AL98*10+AM98)/AK98*10</f>
        <v>0</v>
      </c>
      <c r="AO98" s="180">
        <v>1</v>
      </c>
      <c r="AP98" s="206"/>
      <c r="AQ98" s="206"/>
      <c r="AR98" s="181">
        <f t="shared" ref="AR98:AR124" si="58">SUM(AP98*10+AQ98)/AO98*10</f>
        <v>0</v>
      </c>
      <c r="AS98" s="180">
        <v>1</v>
      </c>
      <c r="AT98" s="206"/>
      <c r="AU98" s="206"/>
      <c r="AV98" s="181">
        <f t="shared" ref="AV98:AV124" si="59">SUM(AT98*10+AU98)/AS98*10</f>
        <v>0</v>
      </c>
      <c r="AW98" s="180">
        <v>1</v>
      </c>
      <c r="AX98" s="206"/>
      <c r="AY98" s="206"/>
      <c r="AZ98" s="181">
        <f t="shared" ref="AZ98:AZ124" si="60">SUM(AX98*10+AY98)/AW98*10</f>
        <v>0</v>
      </c>
      <c r="BA98" s="153">
        <f t="shared" ref="BA98:BA118" si="61">IF(H98&lt;250,0,IF(H98&lt;500,250,IF(H98&lt;750,"500",IF(H98&lt;1000,750,IF(H98&lt;1500,1000,IF(H98&lt;2000,1500,IF(H98&lt;2500,2000,IF(H98&lt;3000,2500,3000))))))))</f>
        <v>0</v>
      </c>
      <c r="BB98" s="189">
        <v>0</v>
      </c>
      <c r="BC98" s="153">
        <f t="shared" si="47"/>
        <v>0</v>
      </c>
      <c r="BD98" s="153" t="str">
        <f t="shared" ref="BD98:BD124" si="62">IF(BC98=0,"geen actie",CONCATENATE("diploma uitschrijven: ",BA98," punten"))</f>
        <v>geen actie</v>
      </c>
      <c r="BE98" s="183">
        <v>97</v>
      </c>
      <c r="BF98" s="183"/>
      <c r="BG98" s="183"/>
      <c r="BH98" s="183"/>
      <c r="BI98" s="183"/>
      <c r="BJ98" s="183"/>
      <c r="BK98" s="183"/>
      <c r="BL98" s="183"/>
      <c r="BM98" s="183"/>
    </row>
    <row r="99" spans="1:65" x14ac:dyDescent="0.25">
      <c r="A99" s="149">
        <v>98</v>
      </c>
      <c r="B99" s="149" t="str">
        <f t="shared" si="48"/>
        <v>v</v>
      </c>
      <c r="C99" s="149"/>
      <c r="D99" s="216"/>
      <c r="E99" s="174"/>
      <c r="F99" s="191"/>
      <c r="G99" s="187"/>
      <c r="H99" s="176">
        <f t="shared" si="49"/>
        <v>0</v>
      </c>
      <c r="I99" s="153"/>
      <c r="J99" s="178">
        <f>[1]Aantallen!$B$1-I99</f>
        <v>2020</v>
      </c>
      <c r="K99" s="153">
        <f t="shared" si="50"/>
        <v>0</v>
      </c>
      <c r="L99" s="164"/>
      <c r="M99" s="206">
        <v>1</v>
      </c>
      <c r="N99" s="206"/>
      <c r="O99" s="206"/>
      <c r="P99" s="181">
        <f t="shared" si="51"/>
        <v>0</v>
      </c>
      <c r="Q99" s="206">
        <v>1</v>
      </c>
      <c r="R99" s="206"/>
      <c r="S99" s="206"/>
      <c r="T99" s="181">
        <f t="shared" si="52"/>
        <v>0</v>
      </c>
      <c r="U99" s="206">
        <v>1</v>
      </c>
      <c r="V99" s="206"/>
      <c r="W99" s="206"/>
      <c r="X99" s="181">
        <f t="shared" si="53"/>
        <v>0</v>
      </c>
      <c r="Y99" s="206">
        <v>1</v>
      </c>
      <c r="Z99" s="206"/>
      <c r="AA99" s="206"/>
      <c r="AB99" s="181">
        <f t="shared" si="54"/>
        <v>0</v>
      </c>
      <c r="AC99" s="206">
        <v>1</v>
      </c>
      <c r="AD99" s="206"/>
      <c r="AE99" s="206"/>
      <c r="AF99" s="181">
        <f t="shared" si="55"/>
        <v>0</v>
      </c>
      <c r="AG99" s="206">
        <v>1</v>
      </c>
      <c r="AH99" s="206"/>
      <c r="AI99" s="206"/>
      <c r="AJ99" s="181">
        <f t="shared" si="56"/>
        <v>0</v>
      </c>
      <c r="AK99" s="206">
        <v>1</v>
      </c>
      <c r="AL99" s="206"/>
      <c r="AM99" s="206"/>
      <c r="AN99" s="181">
        <f t="shared" si="57"/>
        <v>0</v>
      </c>
      <c r="AO99" s="180">
        <v>1</v>
      </c>
      <c r="AP99" s="206"/>
      <c r="AQ99" s="206"/>
      <c r="AR99" s="181">
        <f t="shared" si="58"/>
        <v>0</v>
      </c>
      <c r="AS99" s="180">
        <v>1</v>
      </c>
      <c r="AT99" s="206"/>
      <c r="AU99" s="206"/>
      <c r="AV99" s="181">
        <f t="shared" si="59"/>
        <v>0</v>
      </c>
      <c r="AW99" s="180">
        <v>1</v>
      </c>
      <c r="AX99" s="206"/>
      <c r="AY99" s="206"/>
      <c r="AZ99" s="181">
        <f t="shared" si="60"/>
        <v>0</v>
      </c>
      <c r="BA99" s="153">
        <f t="shared" si="61"/>
        <v>0</v>
      </c>
      <c r="BB99" s="189">
        <v>0</v>
      </c>
      <c r="BC99" s="153">
        <f t="shared" si="47"/>
        <v>0</v>
      </c>
      <c r="BD99" s="153" t="str">
        <f t="shared" si="62"/>
        <v>geen actie</v>
      </c>
      <c r="BE99" s="183">
        <v>98</v>
      </c>
      <c r="BF99" s="183"/>
      <c r="BG99" s="183"/>
      <c r="BH99" s="183"/>
      <c r="BI99" s="183"/>
      <c r="BJ99" s="183"/>
      <c r="BK99" s="183"/>
      <c r="BL99" s="183"/>
      <c r="BM99" s="183"/>
    </row>
    <row r="100" spans="1:65" x14ac:dyDescent="0.25">
      <c r="A100" s="149">
        <v>99</v>
      </c>
      <c r="B100" s="149" t="str">
        <f t="shared" si="48"/>
        <v>v</v>
      </c>
      <c r="C100" s="149"/>
      <c r="D100" s="216"/>
      <c r="E100" s="174"/>
      <c r="F100" s="191"/>
      <c r="G100" s="187"/>
      <c r="H100" s="176">
        <f t="shared" si="49"/>
        <v>0</v>
      </c>
      <c r="I100" s="153"/>
      <c r="J100" s="178">
        <f>[1]Aantallen!$B$1-I100</f>
        <v>2020</v>
      </c>
      <c r="K100" s="153">
        <f t="shared" si="50"/>
        <v>0</v>
      </c>
      <c r="L100" s="164"/>
      <c r="M100" s="206">
        <v>1</v>
      </c>
      <c r="N100" s="206"/>
      <c r="O100" s="206"/>
      <c r="P100" s="181">
        <f t="shared" si="51"/>
        <v>0</v>
      </c>
      <c r="Q100" s="206">
        <v>1</v>
      </c>
      <c r="R100" s="206"/>
      <c r="S100" s="206"/>
      <c r="T100" s="181">
        <f t="shared" si="52"/>
        <v>0</v>
      </c>
      <c r="U100" s="206">
        <v>1</v>
      </c>
      <c r="V100" s="206"/>
      <c r="W100" s="206"/>
      <c r="X100" s="181">
        <f t="shared" si="53"/>
        <v>0</v>
      </c>
      <c r="Y100" s="206">
        <v>1</v>
      </c>
      <c r="Z100" s="206"/>
      <c r="AA100" s="206"/>
      <c r="AB100" s="181">
        <f t="shared" si="54"/>
        <v>0</v>
      </c>
      <c r="AC100" s="206">
        <v>1</v>
      </c>
      <c r="AD100" s="206"/>
      <c r="AE100" s="206"/>
      <c r="AF100" s="181">
        <f t="shared" si="55"/>
        <v>0</v>
      </c>
      <c r="AG100" s="206">
        <v>1</v>
      </c>
      <c r="AH100" s="206"/>
      <c r="AI100" s="206"/>
      <c r="AJ100" s="181">
        <f t="shared" si="56"/>
        <v>0</v>
      </c>
      <c r="AK100" s="206">
        <v>1</v>
      </c>
      <c r="AL100" s="206"/>
      <c r="AM100" s="206"/>
      <c r="AN100" s="181">
        <f t="shared" si="57"/>
        <v>0</v>
      </c>
      <c r="AO100" s="180">
        <v>1</v>
      </c>
      <c r="AP100" s="206"/>
      <c r="AQ100" s="206"/>
      <c r="AR100" s="181">
        <f t="shared" si="58"/>
        <v>0</v>
      </c>
      <c r="AS100" s="180">
        <v>1</v>
      </c>
      <c r="AT100" s="206"/>
      <c r="AU100" s="206"/>
      <c r="AV100" s="181">
        <f t="shared" si="59"/>
        <v>0</v>
      </c>
      <c r="AW100" s="180">
        <v>1</v>
      </c>
      <c r="AX100" s="206"/>
      <c r="AY100" s="206"/>
      <c r="AZ100" s="181">
        <f t="shared" si="60"/>
        <v>0</v>
      </c>
      <c r="BA100" s="153">
        <f t="shared" si="61"/>
        <v>0</v>
      </c>
      <c r="BB100" s="189">
        <v>0</v>
      </c>
      <c r="BC100" s="153">
        <f t="shared" si="47"/>
        <v>0</v>
      </c>
      <c r="BD100" s="153" t="str">
        <f t="shared" si="62"/>
        <v>geen actie</v>
      </c>
      <c r="BE100" s="183">
        <v>99</v>
      </c>
      <c r="BF100" s="183"/>
      <c r="BG100" s="183"/>
      <c r="BH100" s="183"/>
      <c r="BI100" s="183"/>
      <c r="BJ100" s="183"/>
      <c r="BK100" s="183"/>
      <c r="BL100" s="183"/>
      <c r="BM100" s="183"/>
    </row>
    <row r="101" spans="1:65" x14ac:dyDescent="0.25">
      <c r="A101" s="149">
        <v>100</v>
      </c>
      <c r="B101" s="149" t="str">
        <f t="shared" si="48"/>
        <v>v</v>
      </c>
      <c r="C101" s="149"/>
      <c r="D101" s="216"/>
      <c r="E101" s="174"/>
      <c r="F101" s="191"/>
      <c r="G101" s="187"/>
      <c r="H101" s="176">
        <f t="shared" si="49"/>
        <v>0</v>
      </c>
      <c r="I101" s="153"/>
      <c r="J101" s="178">
        <f>[1]Aantallen!$B$1-I101</f>
        <v>2020</v>
      </c>
      <c r="K101" s="153">
        <f t="shared" si="50"/>
        <v>0</v>
      </c>
      <c r="L101" s="164"/>
      <c r="M101" s="206">
        <v>1</v>
      </c>
      <c r="N101" s="206"/>
      <c r="O101" s="206"/>
      <c r="P101" s="181">
        <f t="shared" si="51"/>
        <v>0</v>
      </c>
      <c r="Q101" s="206">
        <v>1</v>
      </c>
      <c r="R101" s="206"/>
      <c r="S101" s="206"/>
      <c r="T101" s="181">
        <f t="shared" si="52"/>
        <v>0</v>
      </c>
      <c r="U101" s="206">
        <v>1</v>
      </c>
      <c r="V101" s="206"/>
      <c r="W101" s="206"/>
      <c r="X101" s="181">
        <f t="shared" si="53"/>
        <v>0</v>
      </c>
      <c r="Y101" s="206">
        <v>1</v>
      </c>
      <c r="Z101" s="206"/>
      <c r="AA101" s="206"/>
      <c r="AB101" s="181">
        <f t="shared" si="54"/>
        <v>0</v>
      </c>
      <c r="AC101" s="206">
        <v>1</v>
      </c>
      <c r="AD101" s="206"/>
      <c r="AE101" s="206"/>
      <c r="AF101" s="181">
        <f t="shared" si="55"/>
        <v>0</v>
      </c>
      <c r="AG101" s="206">
        <v>1</v>
      </c>
      <c r="AH101" s="206"/>
      <c r="AI101" s="206"/>
      <c r="AJ101" s="181">
        <f t="shared" si="56"/>
        <v>0</v>
      </c>
      <c r="AK101" s="206">
        <v>1</v>
      </c>
      <c r="AL101" s="206"/>
      <c r="AM101" s="206"/>
      <c r="AN101" s="181">
        <f t="shared" si="57"/>
        <v>0</v>
      </c>
      <c r="AO101" s="180">
        <v>1</v>
      </c>
      <c r="AP101" s="206"/>
      <c r="AQ101" s="206"/>
      <c r="AR101" s="181">
        <f t="shared" si="58"/>
        <v>0</v>
      </c>
      <c r="AS101" s="180">
        <v>1</v>
      </c>
      <c r="AT101" s="206"/>
      <c r="AU101" s="206"/>
      <c r="AV101" s="181">
        <f t="shared" si="59"/>
        <v>0</v>
      </c>
      <c r="AW101" s="180">
        <v>1</v>
      </c>
      <c r="AX101" s="206"/>
      <c r="AY101" s="206"/>
      <c r="AZ101" s="181">
        <f t="shared" si="60"/>
        <v>0</v>
      </c>
      <c r="BA101" s="153">
        <f t="shared" si="61"/>
        <v>0</v>
      </c>
      <c r="BB101" s="189">
        <v>0</v>
      </c>
      <c r="BC101" s="153">
        <f t="shared" si="47"/>
        <v>0</v>
      </c>
      <c r="BD101" s="153" t="str">
        <f t="shared" si="62"/>
        <v>geen actie</v>
      </c>
      <c r="BE101" s="183">
        <v>100</v>
      </c>
      <c r="BF101" s="183"/>
      <c r="BG101" s="183"/>
      <c r="BH101" s="183"/>
      <c r="BI101" s="183"/>
      <c r="BJ101" s="183"/>
      <c r="BK101" s="183"/>
      <c r="BL101" s="183"/>
      <c r="BM101" s="183"/>
    </row>
    <row r="102" spans="1:65" x14ac:dyDescent="0.25">
      <c r="A102" s="149">
        <v>101</v>
      </c>
      <c r="B102" s="149" t="str">
        <f t="shared" si="48"/>
        <v>v</v>
      </c>
      <c r="C102" s="149"/>
      <c r="D102" s="216"/>
      <c r="E102" s="174"/>
      <c r="F102" s="191"/>
      <c r="G102" s="187"/>
      <c r="H102" s="176">
        <f t="shared" si="49"/>
        <v>0</v>
      </c>
      <c r="I102" s="153"/>
      <c r="J102" s="178">
        <f>[1]Aantallen!$B$1-I102</f>
        <v>2020</v>
      </c>
      <c r="K102" s="153">
        <f t="shared" si="50"/>
        <v>0</v>
      </c>
      <c r="L102" s="164"/>
      <c r="M102" s="206">
        <v>1</v>
      </c>
      <c r="N102" s="206"/>
      <c r="O102" s="206"/>
      <c r="P102" s="181">
        <f t="shared" si="51"/>
        <v>0</v>
      </c>
      <c r="Q102" s="206">
        <v>1</v>
      </c>
      <c r="R102" s="206"/>
      <c r="S102" s="206"/>
      <c r="T102" s="181">
        <f t="shared" si="52"/>
        <v>0</v>
      </c>
      <c r="U102" s="206">
        <v>1</v>
      </c>
      <c r="V102" s="206"/>
      <c r="W102" s="206"/>
      <c r="X102" s="181">
        <f t="shared" si="53"/>
        <v>0</v>
      </c>
      <c r="Y102" s="206">
        <v>1</v>
      </c>
      <c r="Z102" s="206"/>
      <c r="AA102" s="206"/>
      <c r="AB102" s="181">
        <f t="shared" si="54"/>
        <v>0</v>
      </c>
      <c r="AC102" s="206">
        <v>1</v>
      </c>
      <c r="AD102" s="206"/>
      <c r="AE102" s="206"/>
      <c r="AF102" s="181">
        <f t="shared" si="55"/>
        <v>0</v>
      </c>
      <c r="AG102" s="206">
        <v>1</v>
      </c>
      <c r="AH102" s="206"/>
      <c r="AI102" s="206"/>
      <c r="AJ102" s="181">
        <f t="shared" si="56"/>
        <v>0</v>
      </c>
      <c r="AK102" s="206">
        <v>1</v>
      </c>
      <c r="AL102" s="206"/>
      <c r="AM102" s="206"/>
      <c r="AN102" s="181">
        <f t="shared" si="57"/>
        <v>0</v>
      </c>
      <c r="AO102" s="180">
        <v>1</v>
      </c>
      <c r="AP102" s="206"/>
      <c r="AQ102" s="206"/>
      <c r="AR102" s="181">
        <f t="shared" si="58"/>
        <v>0</v>
      </c>
      <c r="AS102" s="180">
        <v>1</v>
      </c>
      <c r="AT102" s="206"/>
      <c r="AU102" s="206"/>
      <c r="AV102" s="181">
        <f t="shared" si="59"/>
        <v>0</v>
      </c>
      <c r="AW102" s="180">
        <v>1</v>
      </c>
      <c r="AX102" s="206"/>
      <c r="AY102" s="206"/>
      <c r="AZ102" s="181">
        <f t="shared" si="60"/>
        <v>0</v>
      </c>
      <c r="BA102" s="153">
        <f t="shared" si="61"/>
        <v>0</v>
      </c>
      <c r="BB102" s="189">
        <v>0</v>
      </c>
      <c r="BC102" s="153">
        <f t="shared" si="47"/>
        <v>0</v>
      </c>
      <c r="BD102" s="153" t="str">
        <f t="shared" si="62"/>
        <v>geen actie</v>
      </c>
      <c r="BE102" s="183">
        <v>101</v>
      </c>
      <c r="BF102" s="183"/>
      <c r="BG102" s="183"/>
      <c r="BH102" s="183"/>
      <c r="BI102" s="183"/>
      <c r="BJ102" s="183"/>
      <c r="BK102" s="183"/>
      <c r="BL102" s="183"/>
      <c r="BM102" s="183"/>
    </row>
    <row r="103" spans="1:65" x14ac:dyDescent="0.25">
      <c r="A103" s="149">
        <v>102</v>
      </c>
      <c r="B103" s="149" t="str">
        <f t="shared" si="48"/>
        <v>v</v>
      </c>
      <c r="C103" s="149"/>
      <c r="D103" s="216"/>
      <c r="E103" s="174"/>
      <c r="F103" s="191"/>
      <c r="G103" s="187"/>
      <c r="H103" s="176">
        <f t="shared" si="49"/>
        <v>0</v>
      </c>
      <c r="I103" s="153"/>
      <c r="J103" s="178">
        <f>[1]Aantallen!$B$1-I103</f>
        <v>2020</v>
      </c>
      <c r="K103" s="153">
        <f t="shared" si="50"/>
        <v>0</v>
      </c>
      <c r="L103" s="164"/>
      <c r="M103" s="206">
        <v>1</v>
      </c>
      <c r="N103" s="206"/>
      <c r="O103" s="206"/>
      <c r="P103" s="181">
        <f t="shared" si="51"/>
        <v>0</v>
      </c>
      <c r="Q103" s="206">
        <v>1</v>
      </c>
      <c r="R103" s="206"/>
      <c r="S103" s="206"/>
      <c r="T103" s="181">
        <f t="shared" si="52"/>
        <v>0</v>
      </c>
      <c r="U103" s="206">
        <v>1</v>
      </c>
      <c r="V103" s="206"/>
      <c r="W103" s="206"/>
      <c r="X103" s="181">
        <f t="shared" si="53"/>
        <v>0</v>
      </c>
      <c r="Y103" s="206">
        <v>1</v>
      </c>
      <c r="Z103" s="206"/>
      <c r="AA103" s="206"/>
      <c r="AB103" s="181">
        <f t="shared" si="54"/>
        <v>0</v>
      </c>
      <c r="AC103" s="206">
        <v>1</v>
      </c>
      <c r="AD103" s="206"/>
      <c r="AE103" s="206"/>
      <c r="AF103" s="181">
        <f t="shared" si="55"/>
        <v>0</v>
      </c>
      <c r="AG103" s="206">
        <v>1</v>
      </c>
      <c r="AH103" s="206"/>
      <c r="AI103" s="206"/>
      <c r="AJ103" s="181">
        <f t="shared" si="56"/>
        <v>0</v>
      </c>
      <c r="AK103" s="206">
        <v>1</v>
      </c>
      <c r="AL103" s="206"/>
      <c r="AM103" s="206"/>
      <c r="AN103" s="181">
        <f t="shared" si="57"/>
        <v>0</v>
      </c>
      <c r="AO103" s="180">
        <v>1</v>
      </c>
      <c r="AP103" s="206"/>
      <c r="AQ103" s="206"/>
      <c r="AR103" s="181">
        <f t="shared" si="58"/>
        <v>0</v>
      </c>
      <c r="AS103" s="180">
        <v>1</v>
      </c>
      <c r="AT103" s="206"/>
      <c r="AU103" s="206"/>
      <c r="AV103" s="181">
        <f t="shared" si="59"/>
        <v>0</v>
      </c>
      <c r="AW103" s="180">
        <v>1</v>
      </c>
      <c r="AX103" s="206"/>
      <c r="AY103" s="206"/>
      <c r="AZ103" s="181">
        <f t="shared" si="60"/>
        <v>0</v>
      </c>
      <c r="BA103" s="153">
        <f t="shared" si="61"/>
        <v>0</v>
      </c>
      <c r="BB103" s="189">
        <v>0</v>
      </c>
      <c r="BC103" s="153">
        <f t="shared" si="47"/>
        <v>0</v>
      </c>
      <c r="BD103" s="153" t="str">
        <f t="shared" si="62"/>
        <v>geen actie</v>
      </c>
      <c r="BE103" s="183">
        <v>102</v>
      </c>
      <c r="BF103" s="183"/>
      <c r="BG103" s="183"/>
      <c r="BH103" s="183"/>
      <c r="BI103" s="183"/>
      <c r="BJ103" s="183"/>
      <c r="BK103" s="183"/>
      <c r="BL103" s="183"/>
      <c r="BM103" s="183"/>
    </row>
    <row r="104" spans="1:65" x14ac:dyDescent="0.25">
      <c r="A104" s="149">
        <v>103</v>
      </c>
      <c r="B104" s="149" t="str">
        <f t="shared" si="48"/>
        <v>v</v>
      </c>
      <c r="C104" s="149"/>
      <c r="D104" s="216"/>
      <c r="E104" s="174"/>
      <c r="F104" s="191"/>
      <c r="G104" s="187"/>
      <c r="H104" s="176">
        <f t="shared" si="49"/>
        <v>0</v>
      </c>
      <c r="I104" s="153"/>
      <c r="J104" s="178">
        <f>[1]Aantallen!$B$1-I104</f>
        <v>2020</v>
      </c>
      <c r="K104" s="153">
        <f t="shared" si="50"/>
        <v>0</v>
      </c>
      <c r="L104" s="164"/>
      <c r="M104" s="206">
        <v>1</v>
      </c>
      <c r="N104" s="206"/>
      <c r="O104" s="206"/>
      <c r="P104" s="181">
        <f t="shared" si="51"/>
        <v>0</v>
      </c>
      <c r="Q104" s="206">
        <v>1</v>
      </c>
      <c r="R104" s="206"/>
      <c r="S104" s="206"/>
      <c r="T104" s="181">
        <f t="shared" si="52"/>
        <v>0</v>
      </c>
      <c r="U104" s="206">
        <v>1</v>
      </c>
      <c r="V104" s="206"/>
      <c r="W104" s="206"/>
      <c r="X104" s="181">
        <f t="shared" si="53"/>
        <v>0</v>
      </c>
      <c r="Y104" s="206">
        <v>1</v>
      </c>
      <c r="Z104" s="206"/>
      <c r="AA104" s="206"/>
      <c r="AB104" s="181">
        <f t="shared" si="54"/>
        <v>0</v>
      </c>
      <c r="AC104" s="206">
        <v>1</v>
      </c>
      <c r="AD104" s="206"/>
      <c r="AE104" s="206"/>
      <c r="AF104" s="181">
        <f t="shared" si="55"/>
        <v>0</v>
      </c>
      <c r="AG104" s="206">
        <v>1</v>
      </c>
      <c r="AH104" s="206"/>
      <c r="AI104" s="206"/>
      <c r="AJ104" s="181">
        <f t="shared" si="56"/>
        <v>0</v>
      </c>
      <c r="AK104" s="206">
        <v>1</v>
      </c>
      <c r="AL104" s="206"/>
      <c r="AM104" s="206"/>
      <c r="AN104" s="181">
        <f t="shared" si="57"/>
        <v>0</v>
      </c>
      <c r="AO104" s="180">
        <v>1</v>
      </c>
      <c r="AP104" s="206"/>
      <c r="AQ104" s="206"/>
      <c r="AR104" s="181">
        <f t="shared" si="58"/>
        <v>0</v>
      </c>
      <c r="AS104" s="180">
        <v>1</v>
      </c>
      <c r="AT104" s="206"/>
      <c r="AU104" s="206"/>
      <c r="AV104" s="181">
        <f t="shared" si="59"/>
        <v>0</v>
      </c>
      <c r="AW104" s="180">
        <v>1</v>
      </c>
      <c r="AX104" s="206"/>
      <c r="AY104" s="206"/>
      <c r="AZ104" s="181">
        <f t="shared" si="60"/>
        <v>0</v>
      </c>
      <c r="BA104" s="153">
        <f t="shared" si="61"/>
        <v>0</v>
      </c>
      <c r="BB104" s="189">
        <v>0</v>
      </c>
      <c r="BC104" s="153">
        <f t="shared" si="47"/>
        <v>0</v>
      </c>
      <c r="BD104" s="153" t="str">
        <f t="shared" si="62"/>
        <v>geen actie</v>
      </c>
      <c r="BE104" s="183">
        <v>103</v>
      </c>
      <c r="BF104" s="183"/>
      <c r="BG104" s="183"/>
      <c r="BH104" s="183"/>
      <c r="BI104" s="183"/>
      <c r="BJ104" s="183"/>
      <c r="BK104" s="183"/>
      <c r="BL104" s="183"/>
      <c r="BM104" s="183"/>
    </row>
    <row r="105" spans="1:65" x14ac:dyDescent="0.25">
      <c r="A105" s="149">
        <v>104</v>
      </c>
      <c r="B105" s="149" t="str">
        <f t="shared" si="48"/>
        <v>v</v>
      </c>
      <c r="C105" s="149"/>
      <c r="D105" s="216"/>
      <c r="E105" s="174"/>
      <c r="F105" s="191"/>
      <c r="G105" s="187"/>
      <c r="H105" s="176">
        <f t="shared" si="49"/>
        <v>0</v>
      </c>
      <c r="I105" s="153"/>
      <c r="J105" s="178">
        <f>[1]Aantallen!$B$1-I105</f>
        <v>2020</v>
      </c>
      <c r="K105" s="153">
        <f t="shared" si="50"/>
        <v>0</v>
      </c>
      <c r="L105" s="164"/>
      <c r="M105" s="206">
        <v>1</v>
      </c>
      <c r="N105" s="206"/>
      <c r="O105" s="206"/>
      <c r="P105" s="181">
        <f t="shared" si="51"/>
        <v>0</v>
      </c>
      <c r="Q105" s="206">
        <v>1</v>
      </c>
      <c r="R105" s="206"/>
      <c r="S105" s="206"/>
      <c r="T105" s="181">
        <f t="shared" si="52"/>
        <v>0</v>
      </c>
      <c r="U105" s="206">
        <v>1</v>
      </c>
      <c r="V105" s="206"/>
      <c r="W105" s="206"/>
      <c r="X105" s="181">
        <f t="shared" si="53"/>
        <v>0</v>
      </c>
      <c r="Y105" s="206">
        <v>1</v>
      </c>
      <c r="Z105" s="206"/>
      <c r="AA105" s="206"/>
      <c r="AB105" s="181">
        <f t="shared" si="54"/>
        <v>0</v>
      </c>
      <c r="AC105" s="206">
        <v>1</v>
      </c>
      <c r="AD105" s="206"/>
      <c r="AE105" s="206"/>
      <c r="AF105" s="181">
        <f t="shared" si="55"/>
        <v>0</v>
      </c>
      <c r="AG105" s="206">
        <v>1</v>
      </c>
      <c r="AH105" s="206"/>
      <c r="AI105" s="206"/>
      <c r="AJ105" s="181">
        <f t="shared" si="56"/>
        <v>0</v>
      </c>
      <c r="AK105" s="206">
        <v>1</v>
      </c>
      <c r="AL105" s="206"/>
      <c r="AM105" s="206"/>
      <c r="AN105" s="181">
        <f t="shared" si="57"/>
        <v>0</v>
      </c>
      <c r="AO105" s="180">
        <v>1</v>
      </c>
      <c r="AP105" s="206"/>
      <c r="AQ105" s="206"/>
      <c r="AR105" s="181">
        <f t="shared" si="58"/>
        <v>0</v>
      </c>
      <c r="AS105" s="180">
        <v>1</v>
      </c>
      <c r="AT105" s="206"/>
      <c r="AU105" s="206"/>
      <c r="AV105" s="181">
        <f t="shared" si="59"/>
        <v>0</v>
      </c>
      <c r="AW105" s="180">
        <v>1</v>
      </c>
      <c r="AX105" s="206"/>
      <c r="AY105" s="206"/>
      <c r="AZ105" s="181">
        <f t="shared" si="60"/>
        <v>0</v>
      </c>
      <c r="BA105" s="153">
        <f t="shared" si="61"/>
        <v>0</v>
      </c>
      <c r="BB105" s="189">
        <v>0</v>
      </c>
      <c r="BC105" s="153">
        <f t="shared" si="47"/>
        <v>0</v>
      </c>
      <c r="BD105" s="153" t="str">
        <f t="shared" si="62"/>
        <v>geen actie</v>
      </c>
      <c r="BE105" s="183">
        <v>104</v>
      </c>
      <c r="BF105" s="183"/>
      <c r="BG105" s="183"/>
      <c r="BH105" s="183"/>
      <c r="BI105" s="183"/>
      <c r="BJ105" s="183"/>
      <c r="BK105" s="183"/>
      <c r="BL105" s="183"/>
      <c r="BM105" s="183"/>
    </row>
    <row r="106" spans="1:65" x14ac:dyDescent="0.25">
      <c r="A106" s="149">
        <v>105</v>
      </c>
      <c r="B106" s="149" t="str">
        <f t="shared" si="48"/>
        <v>v</v>
      </c>
      <c r="C106" s="149"/>
      <c r="D106" s="216"/>
      <c r="E106" s="174"/>
      <c r="F106" s="191"/>
      <c r="G106" s="187"/>
      <c r="H106" s="176">
        <f t="shared" si="49"/>
        <v>0</v>
      </c>
      <c r="I106" s="153"/>
      <c r="J106" s="178">
        <f>[1]Aantallen!$B$1-I106</f>
        <v>2020</v>
      </c>
      <c r="K106" s="153">
        <f t="shared" si="50"/>
        <v>0</v>
      </c>
      <c r="L106" s="164"/>
      <c r="M106" s="206">
        <v>1</v>
      </c>
      <c r="N106" s="206"/>
      <c r="O106" s="206"/>
      <c r="P106" s="181">
        <f t="shared" si="51"/>
        <v>0</v>
      </c>
      <c r="Q106" s="206">
        <v>1</v>
      </c>
      <c r="R106" s="206"/>
      <c r="S106" s="206"/>
      <c r="T106" s="181">
        <f t="shared" si="52"/>
        <v>0</v>
      </c>
      <c r="U106" s="206">
        <v>1</v>
      </c>
      <c r="V106" s="206"/>
      <c r="W106" s="206"/>
      <c r="X106" s="181">
        <f t="shared" si="53"/>
        <v>0</v>
      </c>
      <c r="Y106" s="206">
        <v>1</v>
      </c>
      <c r="Z106" s="206"/>
      <c r="AA106" s="206"/>
      <c r="AB106" s="181">
        <f t="shared" si="54"/>
        <v>0</v>
      </c>
      <c r="AC106" s="206">
        <v>1</v>
      </c>
      <c r="AD106" s="206"/>
      <c r="AE106" s="206"/>
      <c r="AF106" s="181">
        <f t="shared" si="55"/>
        <v>0</v>
      </c>
      <c r="AG106" s="206">
        <v>1</v>
      </c>
      <c r="AH106" s="206"/>
      <c r="AI106" s="206"/>
      <c r="AJ106" s="181">
        <f t="shared" si="56"/>
        <v>0</v>
      </c>
      <c r="AK106" s="206">
        <v>1</v>
      </c>
      <c r="AL106" s="206"/>
      <c r="AM106" s="206"/>
      <c r="AN106" s="181">
        <f t="shared" si="57"/>
        <v>0</v>
      </c>
      <c r="AO106" s="180">
        <v>1</v>
      </c>
      <c r="AP106" s="206"/>
      <c r="AQ106" s="206"/>
      <c r="AR106" s="181">
        <f t="shared" si="58"/>
        <v>0</v>
      </c>
      <c r="AS106" s="180">
        <v>1</v>
      </c>
      <c r="AT106" s="206"/>
      <c r="AU106" s="206"/>
      <c r="AV106" s="181">
        <f t="shared" si="59"/>
        <v>0</v>
      </c>
      <c r="AW106" s="180">
        <v>1</v>
      </c>
      <c r="AX106" s="206"/>
      <c r="AY106" s="206"/>
      <c r="AZ106" s="181">
        <f t="shared" si="60"/>
        <v>0</v>
      </c>
      <c r="BA106" s="153">
        <f t="shared" si="61"/>
        <v>0</v>
      </c>
      <c r="BB106" s="189">
        <v>0</v>
      </c>
      <c r="BC106" s="153">
        <f t="shared" si="47"/>
        <v>0</v>
      </c>
      <c r="BD106" s="153" t="str">
        <f t="shared" si="62"/>
        <v>geen actie</v>
      </c>
      <c r="BE106" s="183">
        <v>105</v>
      </c>
      <c r="BF106" s="183"/>
      <c r="BG106" s="183"/>
      <c r="BH106" s="183"/>
      <c r="BI106" s="183"/>
      <c r="BJ106" s="183"/>
      <c r="BK106" s="183"/>
      <c r="BL106" s="183"/>
      <c r="BM106" s="183"/>
    </row>
    <row r="107" spans="1:65" x14ac:dyDescent="0.25">
      <c r="A107" s="149">
        <v>106</v>
      </c>
      <c r="B107" s="149" t="str">
        <f t="shared" si="48"/>
        <v>v</v>
      </c>
      <c r="C107" s="149"/>
      <c r="D107" s="216"/>
      <c r="E107" s="174"/>
      <c r="F107" s="191"/>
      <c r="G107" s="187"/>
      <c r="H107" s="176">
        <f t="shared" si="49"/>
        <v>0</v>
      </c>
      <c r="I107" s="153"/>
      <c r="J107" s="178">
        <f>[1]Aantallen!$B$1-I107</f>
        <v>2020</v>
      </c>
      <c r="K107" s="153">
        <f t="shared" si="50"/>
        <v>0</v>
      </c>
      <c r="L107" s="164"/>
      <c r="M107" s="206">
        <v>1</v>
      </c>
      <c r="N107" s="206"/>
      <c r="O107" s="206"/>
      <c r="P107" s="181">
        <f t="shared" si="51"/>
        <v>0</v>
      </c>
      <c r="Q107" s="206">
        <v>1</v>
      </c>
      <c r="R107" s="206"/>
      <c r="S107" s="206"/>
      <c r="T107" s="181">
        <f t="shared" si="52"/>
        <v>0</v>
      </c>
      <c r="U107" s="206">
        <v>1</v>
      </c>
      <c r="V107" s="206"/>
      <c r="W107" s="206"/>
      <c r="X107" s="181">
        <f t="shared" si="53"/>
        <v>0</v>
      </c>
      <c r="Y107" s="206">
        <v>1</v>
      </c>
      <c r="Z107" s="206"/>
      <c r="AA107" s="206"/>
      <c r="AB107" s="181">
        <f t="shared" si="54"/>
        <v>0</v>
      </c>
      <c r="AC107" s="206">
        <v>1</v>
      </c>
      <c r="AD107" s="206"/>
      <c r="AE107" s="206"/>
      <c r="AF107" s="181">
        <f t="shared" si="55"/>
        <v>0</v>
      </c>
      <c r="AG107" s="206">
        <v>1</v>
      </c>
      <c r="AH107" s="206"/>
      <c r="AI107" s="206"/>
      <c r="AJ107" s="181">
        <f t="shared" si="56"/>
        <v>0</v>
      </c>
      <c r="AK107" s="206">
        <v>1</v>
      </c>
      <c r="AL107" s="206"/>
      <c r="AM107" s="206"/>
      <c r="AN107" s="181">
        <f t="shared" si="57"/>
        <v>0</v>
      </c>
      <c r="AO107" s="180">
        <v>1</v>
      </c>
      <c r="AP107" s="206"/>
      <c r="AQ107" s="206"/>
      <c r="AR107" s="181">
        <f t="shared" si="58"/>
        <v>0</v>
      </c>
      <c r="AS107" s="180">
        <v>1</v>
      </c>
      <c r="AT107" s="206"/>
      <c r="AU107" s="206"/>
      <c r="AV107" s="181">
        <f t="shared" si="59"/>
        <v>0</v>
      </c>
      <c r="AW107" s="180">
        <v>1</v>
      </c>
      <c r="AX107" s="206"/>
      <c r="AY107" s="206"/>
      <c r="AZ107" s="181">
        <f t="shared" si="60"/>
        <v>0</v>
      </c>
      <c r="BA107" s="153">
        <f t="shared" si="61"/>
        <v>0</v>
      </c>
      <c r="BB107" s="189">
        <v>0</v>
      </c>
      <c r="BC107" s="153">
        <f t="shared" si="47"/>
        <v>0</v>
      </c>
      <c r="BD107" s="153" t="str">
        <f t="shared" si="62"/>
        <v>geen actie</v>
      </c>
      <c r="BE107" s="183">
        <v>106</v>
      </c>
      <c r="BF107" s="183"/>
      <c r="BG107" s="183"/>
      <c r="BH107" s="183"/>
      <c r="BI107" s="183"/>
      <c r="BJ107" s="183"/>
      <c r="BK107" s="183"/>
      <c r="BL107" s="183"/>
      <c r="BM107" s="183"/>
    </row>
    <row r="108" spans="1:65" x14ac:dyDescent="0.25">
      <c r="A108" s="149">
        <v>107</v>
      </c>
      <c r="B108" s="149" t="str">
        <f t="shared" si="48"/>
        <v>v</v>
      </c>
      <c r="C108" s="149"/>
      <c r="D108" s="216"/>
      <c r="E108" s="174"/>
      <c r="F108" s="191"/>
      <c r="G108" s="187"/>
      <c r="H108" s="176">
        <f t="shared" si="49"/>
        <v>0</v>
      </c>
      <c r="I108" s="153"/>
      <c r="J108" s="178">
        <f>[1]Aantallen!$B$1-I108</f>
        <v>2020</v>
      </c>
      <c r="K108" s="153">
        <f t="shared" si="50"/>
        <v>0</v>
      </c>
      <c r="L108" s="164"/>
      <c r="M108" s="206">
        <v>1</v>
      </c>
      <c r="N108" s="206"/>
      <c r="O108" s="206"/>
      <c r="P108" s="181">
        <f t="shared" si="51"/>
        <v>0</v>
      </c>
      <c r="Q108" s="206">
        <v>1</v>
      </c>
      <c r="R108" s="206"/>
      <c r="S108" s="206"/>
      <c r="T108" s="181">
        <f t="shared" si="52"/>
        <v>0</v>
      </c>
      <c r="U108" s="206">
        <v>1</v>
      </c>
      <c r="V108" s="206"/>
      <c r="W108" s="206"/>
      <c r="X108" s="181">
        <f t="shared" si="53"/>
        <v>0</v>
      </c>
      <c r="Y108" s="206">
        <v>1</v>
      </c>
      <c r="Z108" s="206"/>
      <c r="AA108" s="206"/>
      <c r="AB108" s="181">
        <f t="shared" si="54"/>
        <v>0</v>
      </c>
      <c r="AC108" s="206">
        <v>1</v>
      </c>
      <c r="AD108" s="206"/>
      <c r="AE108" s="206"/>
      <c r="AF108" s="181">
        <f t="shared" si="55"/>
        <v>0</v>
      </c>
      <c r="AG108" s="206">
        <v>1</v>
      </c>
      <c r="AH108" s="206"/>
      <c r="AI108" s="206"/>
      <c r="AJ108" s="181">
        <f t="shared" si="56"/>
        <v>0</v>
      </c>
      <c r="AK108" s="206">
        <v>1</v>
      </c>
      <c r="AL108" s="206"/>
      <c r="AM108" s="206"/>
      <c r="AN108" s="181">
        <f t="shared" si="57"/>
        <v>0</v>
      </c>
      <c r="AO108" s="180">
        <v>1</v>
      </c>
      <c r="AP108" s="206"/>
      <c r="AQ108" s="206"/>
      <c r="AR108" s="181">
        <f t="shared" si="58"/>
        <v>0</v>
      </c>
      <c r="AS108" s="180">
        <v>1</v>
      </c>
      <c r="AT108" s="206"/>
      <c r="AU108" s="206"/>
      <c r="AV108" s="181">
        <f t="shared" si="59"/>
        <v>0</v>
      </c>
      <c r="AW108" s="180">
        <v>1</v>
      </c>
      <c r="AX108" s="206"/>
      <c r="AY108" s="206"/>
      <c r="AZ108" s="181">
        <f t="shared" si="60"/>
        <v>0</v>
      </c>
      <c r="BA108" s="153">
        <f t="shared" si="61"/>
        <v>0</v>
      </c>
      <c r="BB108" s="189">
        <v>0</v>
      </c>
      <c r="BC108" s="153">
        <f t="shared" ref="BC108:BC118" si="63">BA108-BB108</f>
        <v>0</v>
      </c>
      <c r="BD108" s="153" t="str">
        <f t="shared" si="62"/>
        <v>geen actie</v>
      </c>
      <c r="BE108" s="183">
        <v>107</v>
      </c>
      <c r="BF108" s="183"/>
      <c r="BG108" s="183"/>
      <c r="BH108" s="183"/>
      <c r="BI108" s="183"/>
      <c r="BJ108" s="183"/>
      <c r="BK108" s="183"/>
      <c r="BL108" s="183"/>
      <c r="BM108" s="183"/>
    </row>
    <row r="109" spans="1:65" x14ac:dyDescent="0.25">
      <c r="A109" s="149">
        <v>108</v>
      </c>
      <c r="B109" s="149" t="str">
        <f t="shared" si="48"/>
        <v>v</v>
      </c>
      <c r="C109" s="149"/>
      <c r="D109" s="216"/>
      <c r="E109" s="174"/>
      <c r="F109" s="191"/>
      <c r="G109" s="187"/>
      <c r="H109" s="176">
        <f t="shared" si="49"/>
        <v>0</v>
      </c>
      <c r="I109" s="153"/>
      <c r="J109" s="178">
        <f>[1]Aantallen!$B$1-I109</f>
        <v>2020</v>
      </c>
      <c r="K109" s="153">
        <f t="shared" si="50"/>
        <v>0</v>
      </c>
      <c r="L109" s="164"/>
      <c r="M109" s="206">
        <v>1</v>
      </c>
      <c r="N109" s="206"/>
      <c r="O109" s="206"/>
      <c r="P109" s="181">
        <f t="shared" si="51"/>
        <v>0</v>
      </c>
      <c r="Q109" s="206">
        <v>1</v>
      </c>
      <c r="R109" s="206"/>
      <c r="S109" s="206"/>
      <c r="T109" s="181">
        <f t="shared" si="52"/>
        <v>0</v>
      </c>
      <c r="U109" s="206">
        <v>1</v>
      </c>
      <c r="V109" s="206"/>
      <c r="W109" s="206"/>
      <c r="X109" s="181">
        <f t="shared" si="53"/>
        <v>0</v>
      </c>
      <c r="Y109" s="206">
        <v>1</v>
      </c>
      <c r="Z109" s="206"/>
      <c r="AA109" s="206"/>
      <c r="AB109" s="181">
        <f t="shared" si="54"/>
        <v>0</v>
      </c>
      <c r="AC109" s="206">
        <v>1</v>
      </c>
      <c r="AD109" s="206"/>
      <c r="AE109" s="206"/>
      <c r="AF109" s="181">
        <f t="shared" si="55"/>
        <v>0</v>
      </c>
      <c r="AG109" s="206">
        <v>1</v>
      </c>
      <c r="AH109" s="206"/>
      <c r="AI109" s="206"/>
      <c r="AJ109" s="181">
        <f t="shared" si="56"/>
        <v>0</v>
      </c>
      <c r="AK109" s="206">
        <v>1</v>
      </c>
      <c r="AL109" s="206"/>
      <c r="AM109" s="206"/>
      <c r="AN109" s="181">
        <f t="shared" si="57"/>
        <v>0</v>
      </c>
      <c r="AO109" s="180">
        <v>1</v>
      </c>
      <c r="AP109" s="206"/>
      <c r="AQ109" s="206"/>
      <c r="AR109" s="181">
        <f t="shared" si="58"/>
        <v>0</v>
      </c>
      <c r="AS109" s="180">
        <v>1</v>
      </c>
      <c r="AT109" s="206"/>
      <c r="AU109" s="206"/>
      <c r="AV109" s="181">
        <f t="shared" si="59"/>
        <v>0</v>
      </c>
      <c r="AW109" s="180">
        <v>1</v>
      </c>
      <c r="AX109" s="206"/>
      <c r="AY109" s="206"/>
      <c r="AZ109" s="181">
        <f t="shared" si="60"/>
        <v>0</v>
      </c>
      <c r="BA109" s="153">
        <f t="shared" si="61"/>
        <v>0</v>
      </c>
      <c r="BB109" s="189">
        <v>0</v>
      </c>
      <c r="BC109" s="153">
        <f t="shared" si="63"/>
        <v>0</v>
      </c>
      <c r="BD109" s="153" t="str">
        <f t="shared" si="62"/>
        <v>geen actie</v>
      </c>
      <c r="BE109" s="183">
        <v>108</v>
      </c>
      <c r="BF109" s="183"/>
      <c r="BG109" s="183"/>
      <c r="BH109" s="183"/>
      <c r="BI109" s="183"/>
      <c r="BJ109" s="183"/>
      <c r="BK109" s="183"/>
      <c r="BL109" s="183"/>
      <c r="BM109" s="183"/>
    </row>
    <row r="110" spans="1:65" x14ac:dyDescent="0.25">
      <c r="A110" s="149">
        <v>109</v>
      </c>
      <c r="B110" s="149" t="str">
        <f t="shared" si="48"/>
        <v>v</v>
      </c>
      <c r="C110" s="149"/>
      <c r="D110" s="216"/>
      <c r="E110" s="174"/>
      <c r="F110" s="191"/>
      <c r="G110" s="187"/>
      <c r="H110" s="176">
        <f t="shared" si="49"/>
        <v>0</v>
      </c>
      <c r="I110" s="153"/>
      <c r="J110" s="178">
        <f>[1]Aantallen!$B$1-I110</f>
        <v>2020</v>
      </c>
      <c r="K110" s="153">
        <f t="shared" si="50"/>
        <v>0</v>
      </c>
      <c r="L110" s="164"/>
      <c r="M110" s="206">
        <v>1</v>
      </c>
      <c r="N110" s="206"/>
      <c r="O110" s="206"/>
      <c r="P110" s="181">
        <f t="shared" si="51"/>
        <v>0</v>
      </c>
      <c r="Q110" s="206">
        <v>1</v>
      </c>
      <c r="R110" s="206"/>
      <c r="S110" s="206"/>
      <c r="T110" s="181">
        <f t="shared" si="52"/>
        <v>0</v>
      </c>
      <c r="U110" s="206">
        <v>1</v>
      </c>
      <c r="V110" s="206"/>
      <c r="W110" s="206"/>
      <c r="X110" s="181">
        <f t="shared" si="53"/>
        <v>0</v>
      </c>
      <c r="Y110" s="206">
        <v>1</v>
      </c>
      <c r="Z110" s="206"/>
      <c r="AA110" s="206"/>
      <c r="AB110" s="181">
        <f t="shared" si="54"/>
        <v>0</v>
      </c>
      <c r="AC110" s="206">
        <v>1</v>
      </c>
      <c r="AD110" s="206"/>
      <c r="AE110" s="206"/>
      <c r="AF110" s="181">
        <f t="shared" si="55"/>
        <v>0</v>
      </c>
      <c r="AG110" s="206">
        <v>1</v>
      </c>
      <c r="AH110" s="206"/>
      <c r="AI110" s="206"/>
      <c r="AJ110" s="181">
        <f t="shared" si="56"/>
        <v>0</v>
      </c>
      <c r="AK110" s="206">
        <v>1</v>
      </c>
      <c r="AL110" s="206"/>
      <c r="AM110" s="206"/>
      <c r="AN110" s="181">
        <f t="shared" si="57"/>
        <v>0</v>
      </c>
      <c r="AO110" s="180">
        <v>1</v>
      </c>
      <c r="AP110" s="206"/>
      <c r="AQ110" s="206"/>
      <c r="AR110" s="181">
        <f t="shared" si="58"/>
        <v>0</v>
      </c>
      <c r="AS110" s="180">
        <v>1</v>
      </c>
      <c r="AT110" s="206"/>
      <c r="AU110" s="206"/>
      <c r="AV110" s="181">
        <f t="shared" si="59"/>
        <v>0</v>
      </c>
      <c r="AW110" s="180">
        <v>1</v>
      </c>
      <c r="AX110" s="206"/>
      <c r="AY110" s="206"/>
      <c r="AZ110" s="181">
        <f t="shared" si="60"/>
        <v>0</v>
      </c>
      <c r="BA110" s="153">
        <f t="shared" si="61"/>
        <v>0</v>
      </c>
      <c r="BB110" s="189">
        <v>0</v>
      </c>
      <c r="BC110" s="153">
        <f t="shared" si="63"/>
        <v>0</v>
      </c>
      <c r="BD110" s="153" t="str">
        <f t="shared" si="62"/>
        <v>geen actie</v>
      </c>
      <c r="BE110" s="183">
        <v>109</v>
      </c>
      <c r="BF110" s="183"/>
      <c r="BG110" s="183"/>
      <c r="BH110" s="183"/>
      <c r="BI110" s="183"/>
      <c r="BJ110" s="183"/>
      <c r="BK110" s="183"/>
      <c r="BL110" s="183"/>
      <c r="BM110" s="183"/>
    </row>
    <row r="111" spans="1:65" x14ac:dyDescent="0.25">
      <c r="A111" s="149">
        <v>110</v>
      </c>
      <c r="B111" s="149" t="str">
        <f t="shared" si="48"/>
        <v>v</v>
      </c>
      <c r="C111" s="149"/>
      <c r="D111" s="216"/>
      <c r="E111" s="174"/>
      <c r="F111" s="191"/>
      <c r="G111" s="187"/>
      <c r="H111" s="176">
        <f t="shared" si="49"/>
        <v>0</v>
      </c>
      <c r="I111" s="153"/>
      <c r="J111" s="178">
        <f>[1]Aantallen!$B$1-I111</f>
        <v>2020</v>
      </c>
      <c r="K111" s="153">
        <f t="shared" si="50"/>
        <v>0</v>
      </c>
      <c r="L111" s="164"/>
      <c r="M111" s="206">
        <v>1</v>
      </c>
      <c r="N111" s="206"/>
      <c r="O111" s="206"/>
      <c r="P111" s="181">
        <f t="shared" si="51"/>
        <v>0</v>
      </c>
      <c r="Q111" s="206">
        <v>1</v>
      </c>
      <c r="R111" s="206"/>
      <c r="S111" s="206"/>
      <c r="T111" s="181">
        <f t="shared" si="52"/>
        <v>0</v>
      </c>
      <c r="U111" s="206">
        <v>1</v>
      </c>
      <c r="V111" s="206"/>
      <c r="W111" s="206"/>
      <c r="X111" s="181">
        <f t="shared" si="53"/>
        <v>0</v>
      </c>
      <c r="Y111" s="206">
        <v>1</v>
      </c>
      <c r="Z111" s="206"/>
      <c r="AA111" s="206"/>
      <c r="AB111" s="181">
        <f t="shared" si="54"/>
        <v>0</v>
      </c>
      <c r="AC111" s="206">
        <v>1</v>
      </c>
      <c r="AD111" s="206"/>
      <c r="AE111" s="206"/>
      <c r="AF111" s="181">
        <f t="shared" si="55"/>
        <v>0</v>
      </c>
      <c r="AG111" s="206">
        <v>1</v>
      </c>
      <c r="AH111" s="206"/>
      <c r="AI111" s="206"/>
      <c r="AJ111" s="181">
        <f t="shared" si="56"/>
        <v>0</v>
      </c>
      <c r="AK111" s="206">
        <v>1</v>
      </c>
      <c r="AL111" s="206"/>
      <c r="AM111" s="206"/>
      <c r="AN111" s="181">
        <f t="shared" si="57"/>
        <v>0</v>
      </c>
      <c r="AO111" s="180">
        <v>1</v>
      </c>
      <c r="AP111" s="206"/>
      <c r="AQ111" s="206"/>
      <c r="AR111" s="181">
        <f t="shared" si="58"/>
        <v>0</v>
      </c>
      <c r="AS111" s="180">
        <v>1</v>
      </c>
      <c r="AT111" s="206"/>
      <c r="AU111" s="206"/>
      <c r="AV111" s="181">
        <f t="shared" si="59"/>
        <v>0</v>
      </c>
      <c r="AW111" s="180">
        <v>1</v>
      </c>
      <c r="AX111" s="206"/>
      <c r="AY111" s="206"/>
      <c r="AZ111" s="181">
        <f t="shared" si="60"/>
        <v>0</v>
      </c>
      <c r="BA111" s="153">
        <f t="shared" si="61"/>
        <v>0</v>
      </c>
      <c r="BB111" s="189">
        <v>0</v>
      </c>
      <c r="BC111" s="153">
        <f t="shared" si="63"/>
        <v>0</v>
      </c>
      <c r="BD111" s="153" t="str">
        <f t="shared" si="62"/>
        <v>geen actie</v>
      </c>
      <c r="BE111" s="183">
        <v>110</v>
      </c>
      <c r="BF111" s="183"/>
      <c r="BG111" s="183"/>
      <c r="BH111" s="183"/>
      <c r="BI111" s="183"/>
      <c r="BJ111" s="183"/>
      <c r="BK111" s="183"/>
      <c r="BL111" s="183"/>
      <c r="BM111" s="183"/>
    </row>
    <row r="112" spans="1:65" x14ac:dyDescent="0.25">
      <c r="A112" s="149">
        <v>111</v>
      </c>
      <c r="B112" s="149" t="str">
        <f t="shared" si="48"/>
        <v>v</v>
      </c>
      <c r="C112" s="149"/>
      <c r="D112" s="216"/>
      <c r="E112" s="174"/>
      <c r="F112" s="191"/>
      <c r="G112" s="187"/>
      <c r="H112" s="176">
        <f t="shared" si="49"/>
        <v>0</v>
      </c>
      <c r="I112" s="153"/>
      <c r="J112" s="178">
        <f>[1]Aantallen!$B$1-I112</f>
        <v>2020</v>
      </c>
      <c r="K112" s="153">
        <f t="shared" si="50"/>
        <v>0</v>
      </c>
      <c r="L112" s="164"/>
      <c r="M112" s="206">
        <v>1</v>
      </c>
      <c r="N112" s="206"/>
      <c r="O112" s="206"/>
      <c r="P112" s="181">
        <f t="shared" si="51"/>
        <v>0</v>
      </c>
      <c r="Q112" s="206">
        <v>1</v>
      </c>
      <c r="R112" s="206"/>
      <c r="S112" s="206"/>
      <c r="T112" s="181">
        <f t="shared" si="52"/>
        <v>0</v>
      </c>
      <c r="U112" s="206">
        <v>1</v>
      </c>
      <c r="V112" s="206"/>
      <c r="W112" s="206"/>
      <c r="X112" s="181">
        <f t="shared" si="53"/>
        <v>0</v>
      </c>
      <c r="Y112" s="206">
        <v>1</v>
      </c>
      <c r="Z112" s="206"/>
      <c r="AA112" s="206"/>
      <c r="AB112" s="181">
        <f t="shared" si="54"/>
        <v>0</v>
      </c>
      <c r="AC112" s="206">
        <v>1</v>
      </c>
      <c r="AD112" s="206"/>
      <c r="AE112" s="206"/>
      <c r="AF112" s="181">
        <f t="shared" si="55"/>
        <v>0</v>
      </c>
      <c r="AG112" s="206">
        <v>1</v>
      </c>
      <c r="AH112" s="206"/>
      <c r="AI112" s="206"/>
      <c r="AJ112" s="181">
        <f t="shared" si="56"/>
        <v>0</v>
      </c>
      <c r="AK112" s="206">
        <v>1</v>
      </c>
      <c r="AL112" s="206"/>
      <c r="AM112" s="206"/>
      <c r="AN112" s="181">
        <f t="shared" si="57"/>
        <v>0</v>
      </c>
      <c r="AO112" s="180">
        <v>1</v>
      </c>
      <c r="AP112" s="206"/>
      <c r="AQ112" s="206"/>
      <c r="AR112" s="181">
        <f t="shared" si="58"/>
        <v>0</v>
      </c>
      <c r="AS112" s="180">
        <v>1</v>
      </c>
      <c r="AT112" s="206"/>
      <c r="AU112" s="206"/>
      <c r="AV112" s="181">
        <f t="shared" si="59"/>
        <v>0</v>
      </c>
      <c r="AW112" s="180">
        <v>1</v>
      </c>
      <c r="AX112" s="206"/>
      <c r="AY112" s="206"/>
      <c r="AZ112" s="181">
        <f t="shared" si="60"/>
        <v>0</v>
      </c>
      <c r="BA112" s="153">
        <f t="shared" si="61"/>
        <v>0</v>
      </c>
      <c r="BB112" s="189">
        <v>0</v>
      </c>
      <c r="BC112" s="153">
        <f t="shared" si="63"/>
        <v>0</v>
      </c>
      <c r="BD112" s="153" t="str">
        <f t="shared" si="62"/>
        <v>geen actie</v>
      </c>
      <c r="BE112" s="183">
        <v>111</v>
      </c>
      <c r="BF112" s="183"/>
      <c r="BG112" s="183"/>
      <c r="BH112" s="183"/>
      <c r="BI112" s="183"/>
      <c r="BJ112" s="183"/>
      <c r="BK112" s="183"/>
      <c r="BL112" s="183"/>
      <c r="BM112" s="183"/>
    </row>
    <row r="113" spans="1:65" x14ac:dyDescent="0.25">
      <c r="A113" s="149">
        <v>112</v>
      </c>
      <c r="B113" s="149" t="str">
        <f t="shared" si="48"/>
        <v>v</v>
      </c>
      <c r="C113" s="149"/>
      <c r="D113" s="216"/>
      <c r="E113" s="174"/>
      <c r="F113" s="191"/>
      <c r="G113" s="187"/>
      <c r="H113" s="176">
        <f t="shared" si="49"/>
        <v>0</v>
      </c>
      <c r="I113" s="153"/>
      <c r="J113" s="178">
        <f>[1]Aantallen!$B$1-I113</f>
        <v>2020</v>
      </c>
      <c r="K113" s="153">
        <f t="shared" si="50"/>
        <v>0</v>
      </c>
      <c r="L113" s="164"/>
      <c r="M113" s="206">
        <v>1</v>
      </c>
      <c r="N113" s="206"/>
      <c r="O113" s="206"/>
      <c r="P113" s="181">
        <f t="shared" si="51"/>
        <v>0</v>
      </c>
      <c r="Q113" s="206">
        <v>1</v>
      </c>
      <c r="R113" s="206"/>
      <c r="S113" s="206"/>
      <c r="T113" s="181">
        <f t="shared" si="52"/>
        <v>0</v>
      </c>
      <c r="U113" s="206">
        <v>1</v>
      </c>
      <c r="V113" s="206"/>
      <c r="W113" s="206"/>
      <c r="X113" s="181">
        <f t="shared" si="53"/>
        <v>0</v>
      </c>
      <c r="Y113" s="206">
        <v>1</v>
      </c>
      <c r="Z113" s="206"/>
      <c r="AA113" s="206"/>
      <c r="AB113" s="181">
        <f t="shared" si="54"/>
        <v>0</v>
      </c>
      <c r="AC113" s="206">
        <v>1</v>
      </c>
      <c r="AD113" s="206"/>
      <c r="AE113" s="206"/>
      <c r="AF113" s="181">
        <f t="shared" si="55"/>
        <v>0</v>
      </c>
      <c r="AG113" s="206">
        <v>1</v>
      </c>
      <c r="AH113" s="206"/>
      <c r="AI113" s="206"/>
      <c r="AJ113" s="181">
        <f t="shared" si="56"/>
        <v>0</v>
      </c>
      <c r="AK113" s="206">
        <v>1</v>
      </c>
      <c r="AL113" s="206"/>
      <c r="AM113" s="206"/>
      <c r="AN113" s="181">
        <f t="shared" si="57"/>
        <v>0</v>
      </c>
      <c r="AO113" s="180">
        <v>1</v>
      </c>
      <c r="AP113" s="206"/>
      <c r="AQ113" s="206"/>
      <c r="AR113" s="181">
        <f t="shared" si="58"/>
        <v>0</v>
      </c>
      <c r="AS113" s="180">
        <v>1</v>
      </c>
      <c r="AT113" s="206"/>
      <c r="AU113" s="206"/>
      <c r="AV113" s="181">
        <f t="shared" si="59"/>
        <v>0</v>
      </c>
      <c r="AW113" s="180">
        <v>1</v>
      </c>
      <c r="AX113" s="206"/>
      <c r="AY113" s="206"/>
      <c r="AZ113" s="181">
        <f t="shared" si="60"/>
        <v>0</v>
      </c>
      <c r="BA113" s="153">
        <f t="shared" si="61"/>
        <v>0</v>
      </c>
      <c r="BB113" s="189">
        <v>0</v>
      </c>
      <c r="BC113" s="153">
        <f t="shared" si="63"/>
        <v>0</v>
      </c>
      <c r="BD113" s="153" t="str">
        <f t="shared" si="62"/>
        <v>geen actie</v>
      </c>
      <c r="BE113" s="183">
        <v>112</v>
      </c>
      <c r="BF113" s="183"/>
      <c r="BG113" s="183"/>
      <c r="BH113" s="183"/>
      <c r="BI113" s="183"/>
      <c r="BJ113" s="183"/>
      <c r="BK113" s="183"/>
      <c r="BL113" s="183"/>
      <c r="BM113" s="183"/>
    </row>
    <row r="114" spans="1:65" x14ac:dyDescent="0.25">
      <c r="A114" s="149">
        <v>113</v>
      </c>
      <c r="B114" s="149" t="str">
        <f t="shared" si="48"/>
        <v>v</v>
      </c>
      <c r="C114" s="149"/>
      <c r="D114" s="216"/>
      <c r="E114" s="174"/>
      <c r="F114" s="191"/>
      <c r="G114" s="187"/>
      <c r="H114" s="176">
        <f t="shared" si="49"/>
        <v>0</v>
      </c>
      <c r="I114" s="153"/>
      <c r="J114" s="178">
        <f>[1]Aantallen!$B$1-I114</f>
        <v>2020</v>
      </c>
      <c r="K114" s="153">
        <f t="shared" si="50"/>
        <v>0</v>
      </c>
      <c r="L114" s="164"/>
      <c r="M114" s="206">
        <v>1</v>
      </c>
      <c r="N114" s="206"/>
      <c r="O114" s="206"/>
      <c r="P114" s="181">
        <f t="shared" si="51"/>
        <v>0</v>
      </c>
      <c r="Q114" s="206">
        <v>1</v>
      </c>
      <c r="R114" s="206"/>
      <c r="S114" s="206"/>
      <c r="T114" s="181">
        <f t="shared" si="52"/>
        <v>0</v>
      </c>
      <c r="U114" s="206">
        <v>1</v>
      </c>
      <c r="V114" s="206"/>
      <c r="W114" s="206"/>
      <c r="X114" s="181">
        <f t="shared" si="53"/>
        <v>0</v>
      </c>
      <c r="Y114" s="206">
        <v>1</v>
      </c>
      <c r="Z114" s="206"/>
      <c r="AA114" s="206"/>
      <c r="AB114" s="181">
        <f t="shared" si="54"/>
        <v>0</v>
      </c>
      <c r="AC114" s="206">
        <v>1</v>
      </c>
      <c r="AD114" s="206"/>
      <c r="AE114" s="206"/>
      <c r="AF114" s="181">
        <f t="shared" si="55"/>
        <v>0</v>
      </c>
      <c r="AG114" s="206">
        <v>1</v>
      </c>
      <c r="AH114" s="206"/>
      <c r="AI114" s="206"/>
      <c r="AJ114" s="181">
        <f t="shared" si="56"/>
        <v>0</v>
      </c>
      <c r="AK114" s="206">
        <v>1</v>
      </c>
      <c r="AL114" s="206"/>
      <c r="AM114" s="206"/>
      <c r="AN114" s="181">
        <f t="shared" si="57"/>
        <v>0</v>
      </c>
      <c r="AO114" s="180">
        <v>1</v>
      </c>
      <c r="AP114" s="206"/>
      <c r="AQ114" s="206"/>
      <c r="AR114" s="181">
        <f t="shared" si="58"/>
        <v>0</v>
      </c>
      <c r="AS114" s="180">
        <v>1</v>
      </c>
      <c r="AT114" s="206"/>
      <c r="AU114" s="206"/>
      <c r="AV114" s="181">
        <f t="shared" si="59"/>
        <v>0</v>
      </c>
      <c r="AW114" s="180">
        <v>1</v>
      </c>
      <c r="AX114" s="206"/>
      <c r="AY114" s="206"/>
      <c r="AZ114" s="181">
        <f t="shared" si="60"/>
        <v>0</v>
      </c>
      <c r="BA114" s="153">
        <f t="shared" si="61"/>
        <v>0</v>
      </c>
      <c r="BB114" s="189">
        <v>0</v>
      </c>
      <c r="BC114" s="153">
        <f t="shared" si="63"/>
        <v>0</v>
      </c>
      <c r="BD114" s="153" t="str">
        <f t="shared" si="62"/>
        <v>geen actie</v>
      </c>
      <c r="BE114" s="183">
        <v>113</v>
      </c>
      <c r="BF114" s="183"/>
      <c r="BG114" s="183"/>
      <c r="BH114" s="183"/>
      <c r="BI114" s="183"/>
      <c r="BJ114" s="183"/>
      <c r="BK114" s="183"/>
      <c r="BL114" s="183"/>
      <c r="BM114" s="183"/>
    </row>
    <row r="115" spans="1:65" x14ac:dyDescent="0.25">
      <c r="A115" s="149">
        <v>114</v>
      </c>
      <c r="B115" s="149" t="str">
        <f t="shared" si="48"/>
        <v>v</v>
      </c>
      <c r="C115" s="149"/>
      <c r="D115" s="216"/>
      <c r="E115" s="174"/>
      <c r="F115" s="191"/>
      <c r="G115" s="187"/>
      <c r="H115" s="176">
        <f t="shared" si="49"/>
        <v>0</v>
      </c>
      <c r="I115" s="153"/>
      <c r="J115" s="178">
        <f>[1]Aantallen!$B$1-I115</f>
        <v>2020</v>
      </c>
      <c r="K115" s="153">
        <f t="shared" si="50"/>
        <v>0</v>
      </c>
      <c r="L115" s="164"/>
      <c r="M115" s="206">
        <v>1</v>
      </c>
      <c r="N115" s="206"/>
      <c r="O115" s="206"/>
      <c r="P115" s="181">
        <f t="shared" si="51"/>
        <v>0</v>
      </c>
      <c r="Q115" s="206">
        <v>1</v>
      </c>
      <c r="R115" s="206"/>
      <c r="S115" s="206"/>
      <c r="T115" s="181">
        <f t="shared" si="52"/>
        <v>0</v>
      </c>
      <c r="U115" s="206">
        <v>1</v>
      </c>
      <c r="V115" s="206"/>
      <c r="W115" s="206"/>
      <c r="X115" s="181">
        <f t="shared" si="53"/>
        <v>0</v>
      </c>
      <c r="Y115" s="206">
        <v>1</v>
      </c>
      <c r="Z115" s="206"/>
      <c r="AA115" s="206"/>
      <c r="AB115" s="181">
        <f t="shared" si="54"/>
        <v>0</v>
      </c>
      <c r="AC115" s="206">
        <v>1</v>
      </c>
      <c r="AD115" s="206"/>
      <c r="AE115" s="206"/>
      <c r="AF115" s="181">
        <f t="shared" si="55"/>
        <v>0</v>
      </c>
      <c r="AG115" s="206">
        <v>1</v>
      </c>
      <c r="AH115" s="206"/>
      <c r="AI115" s="206"/>
      <c r="AJ115" s="181">
        <f t="shared" si="56"/>
        <v>0</v>
      </c>
      <c r="AK115" s="206">
        <v>1</v>
      </c>
      <c r="AL115" s="206"/>
      <c r="AM115" s="206"/>
      <c r="AN115" s="181">
        <f t="shared" si="57"/>
        <v>0</v>
      </c>
      <c r="AO115" s="180">
        <v>1</v>
      </c>
      <c r="AP115" s="206"/>
      <c r="AQ115" s="206"/>
      <c r="AR115" s="181">
        <f t="shared" si="58"/>
        <v>0</v>
      </c>
      <c r="AS115" s="180">
        <v>1</v>
      </c>
      <c r="AT115" s="206"/>
      <c r="AU115" s="206"/>
      <c r="AV115" s="181">
        <f t="shared" si="59"/>
        <v>0</v>
      </c>
      <c r="AW115" s="180">
        <v>1</v>
      </c>
      <c r="AX115" s="206"/>
      <c r="AY115" s="206"/>
      <c r="AZ115" s="181">
        <f t="shared" si="60"/>
        <v>0</v>
      </c>
      <c r="BA115" s="153">
        <f t="shared" si="61"/>
        <v>0</v>
      </c>
      <c r="BB115" s="189">
        <v>0</v>
      </c>
      <c r="BC115" s="153">
        <f t="shared" si="63"/>
        <v>0</v>
      </c>
      <c r="BD115" s="153" t="str">
        <f t="shared" si="62"/>
        <v>geen actie</v>
      </c>
      <c r="BE115" s="183">
        <v>114</v>
      </c>
      <c r="BF115" s="183"/>
      <c r="BG115" s="183"/>
      <c r="BH115" s="183"/>
      <c r="BI115" s="183"/>
      <c r="BJ115" s="183"/>
      <c r="BK115" s="183"/>
      <c r="BL115" s="183"/>
      <c r="BM115" s="183"/>
    </row>
    <row r="116" spans="1:65" x14ac:dyDescent="0.25">
      <c r="A116" s="149">
        <v>115</v>
      </c>
      <c r="B116" s="149" t="str">
        <f t="shared" si="48"/>
        <v>v</v>
      </c>
      <c r="C116" s="149"/>
      <c r="D116" s="216"/>
      <c r="E116" s="174"/>
      <c r="F116" s="191"/>
      <c r="G116" s="187"/>
      <c r="H116" s="176">
        <f t="shared" si="49"/>
        <v>0</v>
      </c>
      <c r="I116" s="153"/>
      <c r="J116" s="178">
        <f>[1]Aantallen!$B$1-I116</f>
        <v>2020</v>
      </c>
      <c r="K116" s="153">
        <f t="shared" si="50"/>
        <v>0</v>
      </c>
      <c r="L116" s="164"/>
      <c r="M116" s="206">
        <v>1</v>
      </c>
      <c r="N116" s="206"/>
      <c r="O116" s="206"/>
      <c r="P116" s="181">
        <f t="shared" si="51"/>
        <v>0</v>
      </c>
      <c r="Q116" s="206">
        <v>1</v>
      </c>
      <c r="R116" s="206"/>
      <c r="S116" s="206"/>
      <c r="T116" s="181">
        <f t="shared" si="52"/>
        <v>0</v>
      </c>
      <c r="U116" s="206">
        <v>1</v>
      </c>
      <c r="V116" s="206"/>
      <c r="W116" s="206"/>
      <c r="X116" s="181">
        <f t="shared" si="53"/>
        <v>0</v>
      </c>
      <c r="Y116" s="206">
        <v>1</v>
      </c>
      <c r="Z116" s="206"/>
      <c r="AA116" s="206"/>
      <c r="AB116" s="181">
        <f t="shared" si="54"/>
        <v>0</v>
      </c>
      <c r="AC116" s="206">
        <v>1</v>
      </c>
      <c r="AD116" s="206"/>
      <c r="AE116" s="206"/>
      <c r="AF116" s="181">
        <f t="shared" si="55"/>
        <v>0</v>
      </c>
      <c r="AG116" s="206">
        <v>1</v>
      </c>
      <c r="AH116" s="206"/>
      <c r="AI116" s="206"/>
      <c r="AJ116" s="181">
        <f t="shared" si="56"/>
        <v>0</v>
      </c>
      <c r="AK116" s="206">
        <v>1</v>
      </c>
      <c r="AL116" s="206"/>
      <c r="AM116" s="206"/>
      <c r="AN116" s="181">
        <f t="shared" si="57"/>
        <v>0</v>
      </c>
      <c r="AO116" s="180">
        <v>1</v>
      </c>
      <c r="AP116" s="206"/>
      <c r="AQ116" s="206"/>
      <c r="AR116" s="181">
        <f t="shared" si="58"/>
        <v>0</v>
      </c>
      <c r="AS116" s="180">
        <v>1</v>
      </c>
      <c r="AT116" s="206"/>
      <c r="AU116" s="206"/>
      <c r="AV116" s="181">
        <f t="shared" si="59"/>
        <v>0</v>
      </c>
      <c r="AW116" s="180">
        <v>1</v>
      </c>
      <c r="AX116" s="206"/>
      <c r="AY116" s="206"/>
      <c r="AZ116" s="181">
        <f t="shared" si="60"/>
        <v>0</v>
      </c>
      <c r="BA116" s="153">
        <f t="shared" si="61"/>
        <v>0</v>
      </c>
      <c r="BB116" s="189">
        <v>0</v>
      </c>
      <c r="BC116" s="153">
        <f t="shared" si="63"/>
        <v>0</v>
      </c>
      <c r="BD116" s="153" t="str">
        <f t="shared" si="62"/>
        <v>geen actie</v>
      </c>
      <c r="BE116" s="183">
        <v>115</v>
      </c>
      <c r="BF116" s="183"/>
      <c r="BG116" s="183"/>
      <c r="BH116" s="183"/>
      <c r="BI116" s="183"/>
      <c r="BJ116" s="183"/>
      <c r="BK116" s="183"/>
      <c r="BL116" s="183"/>
      <c r="BM116" s="183"/>
    </row>
    <row r="117" spans="1:65" x14ac:dyDescent="0.25">
      <c r="A117" s="149">
        <v>116</v>
      </c>
      <c r="B117" s="149" t="str">
        <f t="shared" si="48"/>
        <v>v</v>
      </c>
      <c r="C117" s="149"/>
      <c r="D117" s="216"/>
      <c r="E117" s="174"/>
      <c r="F117" s="191"/>
      <c r="G117" s="187"/>
      <c r="H117" s="176">
        <f t="shared" si="49"/>
        <v>0</v>
      </c>
      <c r="I117" s="153"/>
      <c r="J117" s="178">
        <f>[1]Aantallen!$B$1-I117</f>
        <v>2020</v>
      </c>
      <c r="K117" s="153">
        <f t="shared" si="50"/>
        <v>0</v>
      </c>
      <c r="L117" s="164"/>
      <c r="M117" s="206">
        <v>1</v>
      </c>
      <c r="N117" s="206"/>
      <c r="O117" s="206"/>
      <c r="P117" s="181">
        <f t="shared" si="51"/>
        <v>0</v>
      </c>
      <c r="Q117" s="206">
        <v>1</v>
      </c>
      <c r="R117" s="206"/>
      <c r="S117" s="206"/>
      <c r="T117" s="181">
        <f t="shared" si="52"/>
        <v>0</v>
      </c>
      <c r="U117" s="206">
        <v>1</v>
      </c>
      <c r="V117" s="206"/>
      <c r="W117" s="206"/>
      <c r="X117" s="181">
        <f t="shared" si="53"/>
        <v>0</v>
      </c>
      <c r="Y117" s="206">
        <v>1</v>
      </c>
      <c r="Z117" s="206"/>
      <c r="AA117" s="206"/>
      <c r="AB117" s="181">
        <f t="shared" si="54"/>
        <v>0</v>
      </c>
      <c r="AC117" s="206">
        <v>1</v>
      </c>
      <c r="AD117" s="206"/>
      <c r="AE117" s="206"/>
      <c r="AF117" s="181">
        <f t="shared" si="55"/>
        <v>0</v>
      </c>
      <c r="AG117" s="206">
        <v>1</v>
      </c>
      <c r="AH117" s="206"/>
      <c r="AI117" s="206"/>
      <c r="AJ117" s="181">
        <f t="shared" si="56"/>
        <v>0</v>
      </c>
      <c r="AK117" s="206">
        <v>1</v>
      </c>
      <c r="AL117" s="206"/>
      <c r="AM117" s="206"/>
      <c r="AN117" s="181">
        <f t="shared" si="57"/>
        <v>0</v>
      </c>
      <c r="AO117" s="180">
        <v>1</v>
      </c>
      <c r="AP117" s="206"/>
      <c r="AQ117" s="206"/>
      <c r="AR117" s="181">
        <f t="shared" si="58"/>
        <v>0</v>
      </c>
      <c r="AS117" s="180">
        <v>1</v>
      </c>
      <c r="AT117" s="206"/>
      <c r="AU117" s="206"/>
      <c r="AV117" s="181">
        <f t="shared" si="59"/>
        <v>0</v>
      </c>
      <c r="AW117" s="180">
        <v>1</v>
      </c>
      <c r="AX117" s="206"/>
      <c r="AY117" s="206"/>
      <c r="AZ117" s="181">
        <f t="shared" si="60"/>
        <v>0</v>
      </c>
      <c r="BA117" s="153">
        <f t="shared" si="61"/>
        <v>0</v>
      </c>
      <c r="BB117" s="189">
        <v>0</v>
      </c>
      <c r="BC117" s="153">
        <f t="shared" si="63"/>
        <v>0</v>
      </c>
      <c r="BD117" s="153" t="str">
        <f t="shared" si="62"/>
        <v>geen actie</v>
      </c>
      <c r="BE117" s="183">
        <v>116</v>
      </c>
      <c r="BF117" s="183"/>
      <c r="BG117" s="183"/>
      <c r="BH117" s="183"/>
      <c r="BI117" s="183"/>
      <c r="BJ117" s="183"/>
      <c r="BK117" s="183"/>
      <c r="BL117" s="183"/>
      <c r="BM117" s="183"/>
    </row>
    <row r="118" spans="1:65" x14ac:dyDescent="0.25">
      <c r="A118" s="149">
        <v>117</v>
      </c>
      <c r="B118" s="149" t="str">
        <f t="shared" si="48"/>
        <v>v</v>
      </c>
      <c r="C118" s="149"/>
      <c r="D118" s="216"/>
      <c r="E118" s="174"/>
      <c r="F118" s="191"/>
      <c r="G118" s="187"/>
      <c r="H118" s="176">
        <f t="shared" si="49"/>
        <v>0</v>
      </c>
      <c r="I118" s="153"/>
      <c r="J118" s="178">
        <f>[1]Aantallen!$B$1-I118</f>
        <v>2020</v>
      </c>
      <c r="K118" s="153">
        <f t="shared" si="50"/>
        <v>0</v>
      </c>
      <c r="L118" s="164"/>
      <c r="M118" s="206">
        <v>1</v>
      </c>
      <c r="N118" s="206"/>
      <c r="O118" s="206"/>
      <c r="P118" s="181">
        <f t="shared" si="51"/>
        <v>0</v>
      </c>
      <c r="Q118" s="206">
        <v>1</v>
      </c>
      <c r="R118" s="206"/>
      <c r="S118" s="206"/>
      <c r="T118" s="181">
        <f t="shared" si="52"/>
        <v>0</v>
      </c>
      <c r="U118" s="206">
        <v>1</v>
      </c>
      <c r="V118" s="206"/>
      <c r="W118" s="206"/>
      <c r="X118" s="181">
        <f t="shared" si="53"/>
        <v>0</v>
      </c>
      <c r="Y118" s="206">
        <v>1</v>
      </c>
      <c r="Z118" s="206"/>
      <c r="AA118" s="206"/>
      <c r="AB118" s="181">
        <f t="shared" si="54"/>
        <v>0</v>
      </c>
      <c r="AC118" s="206">
        <v>1</v>
      </c>
      <c r="AD118" s="206"/>
      <c r="AE118" s="206"/>
      <c r="AF118" s="181">
        <f t="shared" si="55"/>
        <v>0</v>
      </c>
      <c r="AG118" s="206">
        <v>1</v>
      </c>
      <c r="AH118" s="206"/>
      <c r="AI118" s="206"/>
      <c r="AJ118" s="181">
        <f t="shared" si="56"/>
        <v>0</v>
      </c>
      <c r="AK118" s="206">
        <v>1</v>
      </c>
      <c r="AL118" s="206"/>
      <c r="AM118" s="206"/>
      <c r="AN118" s="181">
        <f t="shared" si="57"/>
        <v>0</v>
      </c>
      <c r="AO118" s="180">
        <v>1</v>
      </c>
      <c r="AP118" s="206"/>
      <c r="AQ118" s="206"/>
      <c r="AR118" s="181">
        <f t="shared" si="58"/>
        <v>0</v>
      </c>
      <c r="AS118" s="180">
        <v>1</v>
      </c>
      <c r="AT118" s="206"/>
      <c r="AU118" s="206"/>
      <c r="AV118" s="181">
        <f t="shared" si="59"/>
        <v>0</v>
      </c>
      <c r="AW118" s="180">
        <v>1</v>
      </c>
      <c r="AX118" s="206"/>
      <c r="AY118" s="206"/>
      <c r="AZ118" s="181">
        <f t="shared" si="60"/>
        <v>0</v>
      </c>
      <c r="BA118" s="153">
        <f t="shared" si="61"/>
        <v>0</v>
      </c>
      <c r="BB118" s="189">
        <v>0</v>
      </c>
      <c r="BC118" s="153">
        <f t="shared" si="63"/>
        <v>0</v>
      </c>
      <c r="BD118" s="153" t="str">
        <f t="shared" si="62"/>
        <v>geen actie</v>
      </c>
      <c r="BE118" s="183">
        <v>117</v>
      </c>
      <c r="BF118" s="183"/>
      <c r="BG118" s="183"/>
      <c r="BH118" s="183"/>
      <c r="BI118" s="183"/>
      <c r="BJ118" s="183"/>
      <c r="BK118" s="183"/>
      <c r="BL118" s="183"/>
      <c r="BM118" s="183"/>
    </row>
    <row r="119" spans="1:65" x14ac:dyDescent="0.25">
      <c r="A119" s="149">
        <v>118</v>
      </c>
      <c r="B119" s="149" t="str">
        <f t="shared" si="48"/>
        <v>v</v>
      </c>
      <c r="C119" s="149"/>
      <c r="D119" s="221"/>
      <c r="E119" s="174"/>
      <c r="F119" s="191"/>
      <c r="G119" s="187"/>
      <c r="H119" s="176">
        <f t="shared" si="49"/>
        <v>0</v>
      </c>
      <c r="I119" s="153"/>
      <c r="J119" s="178">
        <f>[1]Aantallen!$B$1-I119</f>
        <v>2020</v>
      </c>
      <c r="K119" s="153">
        <f t="shared" si="50"/>
        <v>0</v>
      </c>
      <c r="L119" s="164"/>
      <c r="M119" s="206">
        <v>1</v>
      </c>
      <c r="N119" s="206"/>
      <c r="O119" s="206"/>
      <c r="P119" s="181">
        <f t="shared" si="51"/>
        <v>0</v>
      </c>
      <c r="Q119" s="206">
        <v>1</v>
      </c>
      <c r="R119" s="206"/>
      <c r="S119" s="206"/>
      <c r="T119" s="181">
        <f t="shared" si="52"/>
        <v>0</v>
      </c>
      <c r="U119" s="206">
        <v>1</v>
      </c>
      <c r="V119" s="206"/>
      <c r="W119" s="206"/>
      <c r="X119" s="181">
        <f t="shared" si="53"/>
        <v>0</v>
      </c>
      <c r="Y119" s="206">
        <v>1</v>
      </c>
      <c r="Z119" s="206"/>
      <c r="AA119" s="206"/>
      <c r="AB119" s="181">
        <f t="shared" si="54"/>
        <v>0</v>
      </c>
      <c r="AC119" s="206">
        <v>1</v>
      </c>
      <c r="AD119" s="206"/>
      <c r="AE119" s="206"/>
      <c r="AF119" s="181">
        <f t="shared" si="55"/>
        <v>0</v>
      </c>
      <c r="AG119" s="206">
        <v>1</v>
      </c>
      <c r="AH119" s="206"/>
      <c r="AI119" s="206"/>
      <c r="AJ119" s="181">
        <f t="shared" si="56"/>
        <v>0</v>
      </c>
      <c r="AK119" s="206">
        <v>1</v>
      </c>
      <c r="AL119" s="206"/>
      <c r="AM119" s="206"/>
      <c r="AN119" s="181">
        <f t="shared" si="57"/>
        <v>0</v>
      </c>
      <c r="AO119" s="180">
        <v>1</v>
      </c>
      <c r="AP119" s="206"/>
      <c r="AQ119" s="206"/>
      <c r="AR119" s="181">
        <f t="shared" si="58"/>
        <v>0</v>
      </c>
      <c r="AS119" s="180">
        <v>1</v>
      </c>
      <c r="AT119" s="206"/>
      <c r="AU119" s="206"/>
      <c r="AV119" s="181">
        <f t="shared" si="59"/>
        <v>0</v>
      </c>
      <c r="AW119" s="180">
        <v>1</v>
      </c>
      <c r="AX119" s="206"/>
      <c r="AY119" s="206"/>
      <c r="AZ119" s="181">
        <f t="shared" si="60"/>
        <v>0</v>
      </c>
      <c r="BA119" s="153" t="s">
        <v>89</v>
      </c>
      <c r="BB119" s="189">
        <v>0</v>
      </c>
      <c r="BC119" s="153">
        <v>0</v>
      </c>
      <c r="BD119" s="153" t="str">
        <f t="shared" si="62"/>
        <v>geen actie</v>
      </c>
      <c r="BE119" s="183">
        <v>118</v>
      </c>
      <c r="BF119" s="183"/>
      <c r="BG119" s="183"/>
      <c r="BH119" s="183"/>
      <c r="BI119" s="183"/>
      <c r="BJ119" s="183"/>
      <c r="BK119" s="183"/>
      <c r="BL119" s="183"/>
      <c r="BM119" s="183"/>
    </row>
    <row r="120" spans="1:65" x14ac:dyDescent="0.25">
      <c r="A120" s="149">
        <v>119</v>
      </c>
      <c r="B120" s="149" t="str">
        <f t="shared" si="48"/>
        <v>v</v>
      </c>
      <c r="C120" s="149"/>
      <c r="D120" s="221"/>
      <c r="E120" s="174"/>
      <c r="F120" s="194"/>
      <c r="G120" s="187"/>
      <c r="H120" s="176">
        <f t="shared" si="49"/>
        <v>0</v>
      </c>
      <c r="I120" s="149"/>
      <c r="J120" s="178">
        <f>[1]Aantallen!$B$1-I120</f>
        <v>2020</v>
      </c>
      <c r="K120" s="153">
        <f t="shared" si="50"/>
        <v>0</v>
      </c>
      <c r="L120" s="164"/>
      <c r="M120" s="206">
        <v>1</v>
      </c>
      <c r="N120" s="206"/>
      <c r="O120" s="206"/>
      <c r="P120" s="181">
        <f t="shared" si="51"/>
        <v>0</v>
      </c>
      <c r="Q120" s="206">
        <v>1</v>
      </c>
      <c r="R120" s="206"/>
      <c r="S120" s="206"/>
      <c r="T120" s="181">
        <f t="shared" si="52"/>
        <v>0</v>
      </c>
      <c r="U120" s="206">
        <v>1</v>
      </c>
      <c r="V120" s="206"/>
      <c r="W120" s="206"/>
      <c r="X120" s="181">
        <f t="shared" si="53"/>
        <v>0</v>
      </c>
      <c r="Y120" s="206">
        <v>1</v>
      </c>
      <c r="Z120" s="206"/>
      <c r="AA120" s="206"/>
      <c r="AB120" s="181">
        <f t="shared" si="54"/>
        <v>0</v>
      </c>
      <c r="AC120" s="206">
        <v>1</v>
      </c>
      <c r="AD120" s="206"/>
      <c r="AE120" s="206"/>
      <c r="AF120" s="181">
        <f t="shared" si="55"/>
        <v>0</v>
      </c>
      <c r="AG120" s="206">
        <v>1</v>
      </c>
      <c r="AH120" s="206"/>
      <c r="AI120" s="206"/>
      <c r="AJ120" s="181">
        <f t="shared" si="56"/>
        <v>0</v>
      </c>
      <c r="AK120" s="206">
        <v>1</v>
      </c>
      <c r="AL120" s="206"/>
      <c r="AM120" s="206"/>
      <c r="AN120" s="181">
        <f t="shared" si="57"/>
        <v>0</v>
      </c>
      <c r="AO120" s="180">
        <v>1</v>
      </c>
      <c r="AP120" s="206"/>
      <c r="AQ120" s="206"/>
      <c r="AR120" s="181">
        <f t="shared" si="58"/>
        <v>0</v>
      </c>
      <c r="AS120" s="180">
        <v>1</v>
      </c>
      <c r="AT120" s="206"/>
      <c r="AU120" s="206"/>
      <c r="AV120" s="181">
        <f t="shared" si="59"/>
        <v>0</v>
      </c>
      <c r="AW120" s="180">
        <v>1</v>
      </c>
      <c r="AX120" s="206"/>
      <c r="AY120" s="206"/>
      <c r="AZ120" s="181">
        <f t="shared" si="60"/>
        <v>0</v>
      </c>
      <c r="BA120" s="153">
        <f>IF(H120&lt;250,0,IF(H120&lt;500,250,IF(H120&lt;750,"500",IF(H120&lt;1000,750,IF(H120&lt;1500,1000,IF(H120&lt;2000,1500,IF(H120&lt;2500,2000,IF(H120&lt;3000,2500,3000))))))))</f>
        <v>0</v>
      </c>
      <c r="BB120" s="189">
        <v>0</v>
      </c>
      <c r="BC120" s="153">
        <f>BA120-BB120</f>
        <v>0</v>
      </c>
      <c r="BD120" s="153" t="str">
        <f t="shared" si="62"/>
        <v>geen actie</v>
      </c>
      <c r="BE120" s="183">
        <v>119</v>
      </c>
      <c r="BF120" s="183"/>
      <c r="BG120" s="183"/>
      <c r="BH120" s="183"/>
      <c r="BI120" s="183"/>
      <c r="BJ120" s="183"/>
      <c r="BK120" s="183"/>
      <c r="BL120" s="183"/>
      <c r="BM120" s="183"/>
    </row>
    <row r="121" spans="1:65" x14ac:dyDescent="0.25">
      <c r="A121" s="149">
        <v>120</v>
      </c>
      <c r="B121" s="149" t="str">
        <f t="shared" si="48"/>
        <v>v</v>
      </c>
      <c r="C121" s="149"/>
      <c r="D121" s="221"/>
      <c r="E121" s="174"/>
      <c r="F121" s="194"/>
      <c r="G121" s="177"/>
      <c r="H121" s="176">
        <f t="shared" si="49"/>
        <v>0</v>
      </c>
      <c r="I121" s="149"/>
      <c r="J121" s="178">
        <f>[1]Aantallen!$B$1-I121</f>
        <v>2020</v>
      </c>
      <c r="K121" s="153">
        <f t="shared" si="50"/>
        <v>0</v>
      </c>
      <c r="L121" s="164"/>
      <c r="M121" s="206">
        <v>1</v>
      </c>
      <c r="N121" s="206"/>
      <c r="O121" s="206"/>
      <c r="P121" s="181">
        <f t="shared" si="51"/>
        <v>0</v>
      </c>
      <c r="Q121" s="206">
        <v>1</v>
      </c>
      <c r="R121" s="206"/>
      <c r="S121" s="206"/>
      <c r="T121" s="181">
        <f t="shared" si="52"/>
        <v>0</v>
      </c>
      <c r="U121" s="206">
        <v>1</v>
      </c>
      <c r="V121" s="206"/>
      <c r="W121" s="206"/>
      <c r="X121" s="181">
        <f t="shared" si="53"/>
        <v>0</v>
      </c>
      <c r="Y121" s="206">
        <v>1</v>
      </c>
      <c r="Z121" s="206"/>
      <c r="AA121" s="206"/>
      <c r="AB121" s="181">
        <f t="shared" si="54"/>
        <v>0</v>
      </c>
      <c r="AC121" s="206">
        <v>1</v>
      </c>
      <c r="AD121" s="206"/>
      <c r="AE121" s="206"/>
      <c r="AF121" s="181">
        <f t="shared" si="55"/>
        <v>0</v>
      </c>
      <c r="AG121" s="206">
        <v>1</v>
      </c>
      <c r="AH121" s="206"/>
      <c r="AI121" s="206"/>
      <c r="AJ121" s="181">
        <f t="shared" si="56"/>
        <v>0</v>
      </c>
      <c r="AK121" s="206">
        <v>1</v>
      </c>
      <c r="AL121" s="206"/>
      <c r="AM121" s="206"/>
      <c r="AN121" s="181">
        <f t="shared" si="57"/>
        <v>0</v>
      </c>
      <c r="AO121" s="180">
        <v>1</v>
      </c>
      <c r="AP121" s="206"/>
      <c r="AQ121" s="206"/>
      <c r="AR121" s="181">
        <f t="shared" si="58"/>
        <v>0</v>
      </c>
      <c r="AS121" s="180">
        <v>1</v>
      </c>
      <c r="AT121" s="206"/>
      <c r="AU121" s="206"/>
      <c r="AV121" s="181">
        <f t="shared" si="59"/>
        <v>0</v>
      </c>
      <c r="AW121" s="180">
        <v>1</v>
      </c>
      <c r="AX121" s="206"/>
      <c r="AY121" s="206"/>
      <c r="AZ121" s="181">
        <f t="shared" si="60"/>
        <v>0</v>
      </c>
      <c r="BA121" s="153">
        <f>IF(H121&lt;250,0,IF(H121&lt;500,250,IF(H121&lt;750,"500",IF(H121&lt;1000,750,IF(H121&lt;1500,1000,IF(H121&lt;2000,1500,IF(H121&lt;2500,2000,IF(H121&lt;3000,2500,3000))))))))</f>
        <v>0</v>
      </c>
      <c r="BB121" s="189">
        <v>0</v>
      </c>
      <c r="BC121" s="153">
        <f>BA121-BB121</f>
        <v>0</v>
      </c>
      <c r="BD121" s="153" t="str">
        <f t="shared" si="62"/>
        <v>geen actie</v>
      </c>
      <c r="BE121" s="183">
        <v>120</v>
      </c>
      <c r="BF121" s="183"/>
      <c r="BG121" s="183"/>
      <c r="BH121" s="183"/>
      <c r="BI121" s="183"/>
      <c r="BJ121" s="183"/>
      <c r="BK121" s="183"/>
      <c r="BL121" s="183"/>
      <c r="BM121" s="183"/>
    </row>
    <row r="122" spans="1:65" x14ac:dyDescent="0.25">
      <c r="A122" s="149">
        <v>121</v>
      </c>
      <c r="B122" s="149" t="str">
        <f t="shared" si="48"/>
        <v>v</v>
      </c>
      <c r="C122" s="149"/>
      <c r="D122" s="221"/>
      <c r="E122" s="174"/>
      <c r="F122" s="191"/>
      <c r="G122" s="187"/>
      <c r="H122" s="176">
        <f t="shared" si="49"/>
        <v>0</v>
      </c>
      <c r="I122" s="153"/>
      <c r="J122" s="178">
        <f>[1]Aantallen!$B$1-I122</f>
        <v>2020</v>
      </c>
      <c r="K122" s="153">
        <f t="shared" si="50"/>
        <v>0</v>
      </c>
      <c r="L122" s="164"/>
      <c r="M122" s="206">
        <v>1</v>
      </c>
      <c r="N122" s="206"/>
      <c r="O122" s="206"/>
      <c r="P122" s="181">
        <f t="shared" si="51"/>
        <v>0</v>
      </c>
      <c r="Q122" s="206">
        <v>1</v>
      </c>
      <c r="R122" s="206"/>
      <c r="S122" s="206"/>
      <c r="T122" s="181">
        <f t="shared" si="52"/>
        <v>0</v>
      </c>
      <c r="U122" s="206">
        <v>1</v>
      </c>
      <c r="V122" s="206"/>
      <c r="W122" s="206"/>
      <c r="X122" s="181">
        <f t="shared" si="53"/>
        <v>0</v>
      </c>
      <c r="Y122" s="206">
        <v>1</v>
      </c>
      <c r="Z122" s="206"/>
      <c r="AA122" s="206"/>
      <c r="AB122" s="181">
        <f t="shared" si="54"/>
        <v>0</v>
      </c>
      <c r="AC122" s="206">
        <v>1</v>
      </c>
      <c r="AD122" s="206"/>
      <c r="AE122" s="206"/>
      <c r="AF122" s="181">
        <f t="shared" si="55"/>
        <v>0</v>
      </c>
      <c r="AG122" s="206">
        <v>1</v>
      </c>
      <c r="AH122" s="206"/>
      <c r="AI122" s="206"/>
      <c r="AJ122" s="181">
        <f t="shared" si="56"/>
        <v>0</v>
      </c>
      <c r="AK122" s="206">
        <v>1</v>
      </c>
      <c r="AL122" s="206"/>
      <c r="AM122" s="206"/>
      <c r="AN122" s="181">
        <f t="shared" si="57"/>
        <v>0</v>
      </c>
      <c r="AO122" s="180">
        <v>1</v>
      </c>
      <c r="AP122" s="206"/>
      <c r="AQ122" s="206"/>
      <c r="AR122" s="181">
        <f t="shared" si="58"/>
        <v>0</v>
      </c>
      <c r="AS122" s="180">
        <v>1</v>
      </c>
      <c r="AT122" s="206"/>
      <c r="AU122" s="206"/>
      <c r="AV122" s="181">
        <f t="shared" si="59"/>
        <v>0</v>
      </c>
      <c r="AW122" s="180">
        <v>1</v>
      </c>
      <c r="AX122" s="206"/>
      <c r="AY122" s="206"/>
      <c r="AZ122" s="181">
        <f t="shared" si="60"/>
        <v>0</v>
      </c>
      <c r="BA122" s="153">
        <f>IF(H122&lt;250,0,IF(H122&lt;500,250,IF(H122&lt;750,"500",IF(H122&lt;1000,750,IF(H122&lt;1500,1000,IF(H122&lt;2000,1500,IF(H122&lt;2500,2000,IF(H122&lt;3000,2500,3000))))))))</f>
        <v>0</v>
      </c>
      <c r="BB122" s="189">
        <v>0</v>
      </c>
      <c r="BC122" s="153">
        <f>BA122-BB122</f>
        <v>0</v>
      </c>
      <c r="BD122" s="153" t="str">
        <f t="shared" si="62"/>
        <v>geen actie</v>
      </c>
      <c r="BE122" s="183">
        <v>121</v>
      </c>
      <c r="BF122" s="183"/>
      <c r="BG122" s="183"/>
      <c r="BH122" s="183"/>
      <c r="BI122" s="183"/>
      <c r="BJ122" s="183"/>
      <c r="BK122" s="183"/>
      <c r="BL122" s="183"/>
      <c r="BM122" s="183"/>
    </row>
    <row r="123" spans="1:65" x14ac:dyDescent="0.25">
      <c r="A123" s="149">
        <v>122</v>
      </c>
      <c r="B123" s="149" t="str">
        <f t="shared" si="48"/>
        <v>v</v>
      </c>
      <c r="C123" s="149"/>
      <c r="D123" s="220"/>
      <c r="E123" s="174"/>
      <c r="F123" s="191"/>
      <c r="G123" s="187"/>
      <c r="H123" s="176">
        <f t="shared" si="49"/>
        <v>0</v>
      </c>
      <c r="I123" s="153"/>
      <c r="J123" s="178">
        <f>[1]Aantallen!$B$1-I123</f>
        <v>2020</v>
      </c>
      <c r="K123" s="153">
        <f t="shared" si="50"/>
        <v>0</v>
      </c>
      <c r="L123" s="164"/>
      <c r="M123" s="206">
        <v>1</v>
      </c>
      <c r="N123" s="206"/>
      <c r="O123" s="206"/>
      <c r="P123" s="181">
        <f t="shared" si="51"/>
        <v>0</v>
      </c>
      <c r="Q123" s="206">
        <v>1</v>
      </c>
      <c r="R123" s="206"/>
      <c r="S123" s="206"/>
      <c r="T123" s="181">
        <f t="shared" si="52"/>
        <v>0</v>
      </c>
      <c r="U123" s="206">
        <v>1</v>
      </c>
      <c r="V123" s="206"/>
      <c r="W123" s="206"/>
      <c r="X123" s="181">
        <f t="shared" si="53"/>
        <v>0</v>
      </c>
      <c r="Y123" s="206">
        <v>1</v>
      </c>
      <c r="Z123" s="206"/>
      <c r="AA123" s="206"/>
      <c r="AB123" s="181">
        <f t="shared" si="54"/>
        <v>0</v>
      </c>
      <c r="AC123" s="206">
        <v>1</v>
      </c>
      <c r="AD123" s="206"/>
      <c r="AE123" s="206"/>
      <c r="AF123" s="181">
        <f t="shared" si="55"/>
        <v>0</v>
      </c>
      <c r="AG123" s="206">
        <v>1</v>
      </c>
      <c r="AH123" s="206"/>
      <c r="AI123" s="206"/>
      <c r="AJ123" s="181">
        <f t="shared" si="56"/>
        <v>0</v>
      </c>
      <c r="AK123" s="206">
        <v>1</v>
      </c>
      <c r="AL123" s="206"/>
      <c r="AM123" s="206"/>
      <c r="AN123" s="181">
        <f t="shared" si="57"/>
        <v>0</v>
      </c>
      <c r="AO123" s="180">
        <v>1</v>
      </c>
      <c r="AP123" s="206"/>
      <c r="AQ123" s="206"/>
      <c r="AR123" s="181">
        <f t="shared" si="58"/>
        <v>0</v>
      </c>
      <c r="AS123" s="180">
        <v>1</v>
      </c>
      <c r="AT123" s="206"/>
      <c r="AU123" s="206"/>
      <c r="AV123" s="181">
        <f t="shared" si="59"/>
        <v>0</v>
      </c>
      <c r="AW123" s="180">
        <v>1</v>
      </c>
      <c r="AX123" s="206"/>
      <c r="AY123" s="206"/>
      <c r="AZ123" s="181">
        <f t="shared" si="60"/>
        <v>0</v>
      </c>
      <c r="BA123" s="153">
        <f>IF(H123&lt;250,0,IF(H123&lt;500,250,IF(H123&lt;750,"500",IF(H123&lt;1000,750,IF(H123&lt;1500,1000,IF(H123&lt;2000,1500,IF(H123&lt;2500,2000,IF(H123&lt;3000,2500,3000))))))))</f>
        <v>0</v>
      </c>
      <c r="BB123" s="189">
        <v>0</v>
      </c>
      <c r="BC123" s="153">
        <f>BA123-BB123</f>
        <v>0</v>
      </c>
      <c r="BD123" s="153" t="str">
        <f t="shared" si="62"/>
        <v>geen actie</v>
      </c>
      <c r="BE123" s="183">
        <v>122</v>
      </c>
      <c r="BF123" s="183"/>
      <c r="BG123" s="183"/>
      <c r="BH123" s="183"/>
      <c r="BI123" s="183"/>
      <c r="BJ123" s="183"/>
      <c r="BK123" s="183"/>
      <c r="BL123" s="183"/>
      <c r="BM123" s="183"/>
    </row>
    <row r="124" spans="1:65" x14ac:dyDescent="0.25">
      <c r="A124" s="149">
        <v>123</v>
      </c>
      <c r="B124" s="149" t="str">
        <f t="shared" si="48"/>
        <v>v</v>
      </c>
      <c r="C124" s="149"/>
      <c r="D124" s="220"/>
      <c r="E124" s="174"/>
      <c r="F124" s="191"/>
      <c r="G124" s="187"/>
      <c r="H124" s="176">
        <f t="shared" si="49"/>
        <v>0</v>
      </c>
      <c r="I124" s="153"/>
      <c r="J124" s="178">
        <f>[1]Aantallen!$B$1-I124</f>
        <v>2020</v>
      </c>
      <c r="K124" s="153">
        <f t="shared" si="50"/>
        <v>0</v>
      </c>
      <c r="L124" s="164"/>
      <c r="M124" s="206">
        <v>1</v>
      </c>
      <c r="N124" s="206"/>
      <c r="O124" s="206"/>
      <c r="P124" s="181">
        <f t="shared" si="51"/>
        <v>0</v>
      </c>
      <c r="Q124" s="206">
        <v>1</v>
      </c>
      <c r="R124" s="206"/>
      <c r="S124" s="206"/>
      <c r="T124" s="181">
        <f t="shared" si="52"/>
        <v>0</v>
      </c>
      <c r="U124" s="206">
        <v>1</v>
      </c>
      <c r="V124" s="206"/>
      <c r="W124" s="206"/>
      <c r="X124" s="181">
        <f t="shared" si="53"/>
        <v>0</v>
      </c>
      <c r="Y124" s="206">
        <v>1</v>
      </c>
      <c r="Z124" s="206"/>
      <c r="AA124" s="206"/>
      <c r="AB124" s="181">
        <f t="shared" si="54"/>
        <v>0</v>
      </c>
      <c r="AC124" s="206">
        <v>1</v>
      </c>
      <c r="AD124" s="206"/>
      <c r="AE124" s="206"/>
      <c r="AF124" s="181">
        <f t="shared" si="55"/>
        <v>0</v>
      </c>
      <c r="AG124" s="206">
        <v>1</v>
      </c>
      <c r="AH124" s="206"/>
      <c r="AI124" s="206"/>
      <c r="AJ124" s="181">
        <f t="shared" si="56"/>
        <v>0</v>
      </c>
      <c r="AK124" s="206">
        <v>1</v>
      </c>
      <c r="AL124" s="206"/>
      <c r="AM124" s="206"/>
      <c r="AN124" s="181">
        <f t="shared" si="57"/>
        <v>0</v>
      </c>
      <c r="AO124" s="180">
        <v>1</v>
      </c>
      <c r="AP124" s="206"/>
      <c r="AQ124" s="206"/>
      <c r="AR124" s="181">
        <f t="shared" si="58"/>
        <v>0</v>
      </c>
      <c r="AS124" s="180">
        <v>1</v>
      </c>
      <c r="AT124" s="206"/>
      <c r="AU124" s="206"/>
      <c r="AV124" s="181">
        <f t="shared" si="59"/>
        <v>0</v>
      </c>
      <c r="AW124" s="180">
        <v>1</v>
      </c>
      <c r="AX124" s="206"/>
      <c r="AY124" s="206"/>
      <c r="AZ124" s="181">
        <f t="shared" si="60"/>
        <v>0</v>
      </c>
      <c r="BA124" s="153">
        <f>IF(H124&lt;250,0,IF(H124&lt;500,250,IF(H124&lt;750,"500",IF(H124&lt;1000,750,IF(H124&lt;1500,1000,IF(H124&lt;2000,1500,IF(H124&lt;2500,2000,IF(H124&lt;3000,2500,3000))))))))</f>
        <v>0</v>
      </c>
      <c r="BB124" s="189">
        <v>0</v>
      </c>
      <c r="BC124" s="153">
        <f>BA124-BB124</f>
        <v>0</v>
      </c>
      <c r="BD124" s="153" t="str">
        <f t="shared" si="62"/>
        <v>geen actie</v>
      </c>
      <c r="BE124" s="183">
        <v>123</v>
      </c>
      <c r="BF124" s="183"/>
      <c r="BG124" s="183"/>
      <c r="BH124" s="183"/>
      <c r="BI124" s="183"/>
      <c r="BJ124" s="183"/>
      <c r="BK124" s="183"/>
      <c r="BL124" s="183"/>
      <c r="BM124" s="183"/>
    </row>
    <row r="125" spans="1:65" s="150" customFormat="1" x14ac:dyDescent="0.25">
      <c r="A125" s="148"/>
      <c r="B125" s="148"/>
      <c r="C125" s="148"/>
      <c r="D125" s="222"/>
      <c r="F125" s="223"/>
      <c r="G125" s="224"/>
      <c r="I125" s="183"/>
      <c r="J125" s="148"/>
      <c r="K125" s="148"/>
      <c r="L125" s="148"/>
      <c r="M125" s="148"/>
      <c r="N125" s="148"/>
      <c r="O125" s="148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  <c r="Z125" s="183"/>
      <c r="AA125" s="183"/>
      <c r="AB125" s="183"/>
      <c r="AC125" s="183"/>
      <c r="AD125" s="183"/>
      <c r="AE125" s="183"/>
      <c r="AF125" s="148"/>
      <c r="AG125" s="148"/>
      <c r="AH125" s="148"/>
      <c r="AI125" s="148"/>
      <c r="AK125" s="148"/>
      <c r="AL125" s="148"/>
      <c r="AM125" s="148"/>
      <c r="AO125" s="148"/>
      <c r="AP125" s="148"/>
      <c r="AQ125" s="148"/>
      <c r="AS125" s="148"/>
      <c r="AT125" s="148"/>
      <c r="AU125" s="148"/>
      <c r="AW125" s="148"/>
      <c r="AX125" s="148"/>
      <c r="AY125" s="148"/>
      <c r="BB125" s="225"/>
      <c r="BE125" s="183"/>
      <c r="BF125" s="183"/>
      <c r="BG125" s="183"/>
      <c r="BH125" s="183"/>
      <c r="BI125" s="183"/>
      <c r="BJ125" s="183"/>
      <c r="BK125" s="183"/>
      <c r="BL125" s="183"/>
      <c r="BM125" s="183"/>
    </row>
    <row r="126" spans="1:65" s="150" customFormat="1" x14ac:dyDescent="0.25">
      <c r="A126" s="148"/>
      <c r="B126" s="148"/>
      <c r="C126" s="148"/>
      <c r="D126" s="222"/>
      <c r="F126" s="223"/>
      <c r="G126" s="224"/>
      <c r="I126" s="183"/>
      <c r="J126" s="148"/>
      <c r="K126" s="148"/>
      <c r="L126" s="148"/>
      <c r="M126" s="148"/>
      <c r="N126" s="148"/>
      <c r="O126" s="148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  <c r="Z126" s="183"/>
      <c r="AA126" s="183"/>
      <c r="AB126" s="183"/>
      <c r="AC126" s="183"/>
      <c r="AD126" s="183"/>
      <c r="AE126" s="183"/>
      <c r="AF126" s="148"/>
      <c r="AG126" s="148"/>
      <c r="AH126" s="148"/>
      <c r="AI126" s="148"/>
      <c r="AK126" s="148"/>
      <c r="AL126" s="148"/>
      <c r="AM126" s="148"/>
      <c r="AO126" s="148"/>
      <c r="AP126" s="148"/>
      <c r="AQ126" s="148"/>
      <c r="AS126" s="148"/>
      <c r="AT126" s="148"/>
      <c r="AU126" s="148"/>
      <c r="AW126" s="148"/>
      <c r="AX126" s="148"/>
      <c r="AY126" s="148"/>
      <c r="BB126" s="225"/>
      <c r="BE126" s="183"/>
      <c r="BF126" s="183"/>
      <c r="BG126" s="183"/>
      <c r="BH126" s="183"/>
      <c r="BI126" s="183"/>
      <c r="BJ126" s="183"/>
      <c r="BK126" s="183"/>
      <c r="BL126" s="183"/>
      <c r="BM126" s="183"/>
    </row>
    <row r="127" spans="1:65" s="150" customFormat="1" x14ac:dyDescent="0.25">
      <c r="A127" s="148"/>
      <c r="B127" s="148"/>
      <c r="C127" s="148"/>
      <c r="D127" s="222"/>
      <c r="F127" s="223"/>
      <c r="G127" s="224"/>
      <c r="I127" s="183"/>
      <c r="J127" s="148"/>
      <c r="K127" s="148"/>
      <c r="L127" s="148"/>
      <c r="M127" s="148"/>
      <c r="N127" s="148"/>
      <c r="O127" s="148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183"/>
      <c r="AF127" s="148"/>
      <c r="AG127" s="148"/>
      <c r="AH127" s="148"/>
      <c r="AI127" s="148"/>
      <c r="AK127" s="148"/>
      <c r="AL127" s="148"/>
      <c r="AM127" s="148"/>
      <c r="AO127" s="148"/>
      <c r="AP127" s="148"/>
      <c r="AQ127" s="148"/>
      <c r="AS127" s="148"/>
      <c r="AT127" s="148"/>
      <c r="AU127" s="148"/>
      <c r="AW127" s="148"/>
      <c r="AX127" s="148"/>
      <c r="AY127" s="148"/>
      <c r="BB127" s="225"/>
      <c r="BE127" s="183"/>
      <c r="BF127" s="183"/>
      <c r="BG127" s="183"/>
      <c r="BH127" s="183"/>
      <c r="BI127" s="183"/>
      <c r="BJ127" s="183"/>
      <c r="BK127" s="183"/>
      <c r="BL127" s="183"/>
      <c r="BM127" s="183"/>
    </row>
    <row r="128" spans="1:65" s="150" customFormat="1" x14ac:dyDescent="0.25">
      <c r="A128" s="148"/>
      <c r="B128" s="148"/>
      <c r="C128" s="148"/>
      <c r="D128" s="222"/>
      <c r="F128" s="223"/>
      <c r="G128" s="224"/>
      <c r="I128" s="183"/>
      <c r="J128" s="148"/>
      <c r="K128" s="148"/>
      <c r="L128" s="148"/>
      <c r="M128" s="148"/>
      <c r="N128" s="148"/>
      <c r="O128" s="148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  <c r="Z128" s="183"/>
      <c r="AA128" s="183"/>
      <c r="AB128" s="183"/>
      <c r="AC128" s="183"/>
      <c r="AD128" s="183"/>
      <c r="AE128" s="183"/>
      <c r="AF128" s="148"/>
      <c r="AG128" s="148"/>
      <c r="AH128" s="148"/>
      <c r="AI128" s="148"/>
      <c r="AK128" s="148"/>
      <c r="AL128" s="148"/>
      <c r="AM128" s="148"/>
      <c r="AO128" s="148"/>
      <c r="AP128" s="148"/>
      <c r="AQ128" s="148"/>
      <c r="AS128" s="148"/>
      <c r="AT128" s="148"/>
      <c r="AU128" s="148"/>
      <c r="AW128" s="148"/>
      <c r="AX128" s="148"/>
      <c r="AY128" s="148"/>
      <c r="BB128" s="225"/>
      <c r="BE128" s="211"/>
      <c r="BF128" s="183"/>
      <c r="BG128" s="183"/>
      <c r="BH128" s="183"/>
      <c r="BI128" s="183"/>
      <c r="BJ128" s="183"/>
      <c r="BK128" s="183"/>
      <c r="BL128" s="183"/>
      <c r="BM128" s="183"/>
    </row>
  </sheetData>
  <autoFilter ref="A1:BE124" xr:uid="{00000000-0009-0000-0000-000002000000}">
    <sortState xmlns:xlrd2="http://schemas.microsoft.com/office/spreadsheetml/2017/richdata2" ref="A2:BE124">
      <sortCondition ref="E2:E124"/>
    </sortState>
  </autoFilter>
  <conditionalFormatting sqref="J133:K255">
    <cfRule type="cellIs" dxfId="168" priority="14" operator="between">
      <formula>13</formula>
      <formula>16</formula>
    </cfRule>
  </conditionalFormatting>
  <conditionalFormatting sqref="BA2:BC24 BA28:BC124">
    <cfRule type="expression" dxfId="167" priority="15">
      <formula>NOT(ISERROR(SEARCH("diploma",BA2)))</formula>
    </cfRule>
    <cfRule type="expression" dxfId="166" priority="16">
      <formula>NOT(ISERROR(SEARCH("diploma",BA2)))</formula>
    </cfRule>
  </conditionalFormatting>
  <conditionalFormatting sqref="I2:I24 I26:I47 I52:I124">
    <cfRule type="cellIs" dxfId="165" priority="17" operator="greaterThan">
      <formula>1900</formula>
    </cfRule>
  </conditionalFormatting>
  <conditionalFormatting sqref="B2:B124">
    <cfRule type="cellIs" dxfId="164" priority="18" operator="equal">
      <formula>"v"</formula>
    </cfRule>
    <cfRule type="cellIs" dxfId="163" priority="19" operator="equal">
      <formula>"x"</formula>
    </cfRule>
  </conditionalFormatting>
  <conditionalFormatting sqref="BD2:BD124">
    <cfRule type="containsText" dxfId="162" priority="12" operator="containsText" text="diploma">
      <formula>NOT(ISERROR(SEARCH("diploma",BD2)))</formula>
    </cfRule>
    <cfRule type="containsText" dxfId="161" priority="13" operator="containsText" text="geen actie">
      <formula>NOT(ISERROR(SEARCH("geen actie",BD2)))</formula>
    </cfRule>
  </conditionalFormatting>
  <conditionalFormatting sqref="I26">
    <cfRule type="cellIs" dxfId="160" priority="20" operator="greaterThan">
      <formula>1950</formula>
    </cfRule>
  </conditionalFormatting>
  <conditionalFormatting sqref="I26">
    <cfRule type="cellIs" dxfId="159" priority="21" operator="greaterThan">
      <formula>1900</formula>
    </cfRule>
  </conditionalFormatting>
  <conditionalFormatting sqref="J1:K1">
    <cfRule type="cellIs" dxfId="158" priority="22" operator="between">
      <formula>13</formula>
      <formula>20</formula>
    </cfRule>
  </conditionalFormatting>
  <conditionalFormatting sqref="Q1">
    <cfRule type="cellIs" dxfId="157" priority="23" operator="between">
      <formula>0</formula>
      <formula>200</formula>
    </cfRule>
  </conditionalFormatting>
  <conditionalFormatting sqref="W1">
    <cfRule type="cellIs" dxfId="156" priority="24" operator="between">
      <formula>1</formula>
      <formula>200</formula>
    </cfRule>
  </conditionalFormatting>
  <conditionalFormatting sqref="U1">
    <cfRule type="cellIs" dxfId="155" priority="25" operator="between">
      <formula>0</formula>
      <formula>200</formula>
    </cfRule>
  </conditionalFormatting>
  <conditionalFormatting sqref="Y1">
    <cfRule type="cellIs" dxfId="154" priority="26" operator="between">
      <formula>0</formula>
      <formula>200</formula>
    </cfRule>
  </conditionalFormatting>
  <conditionalFormatting sqref="AC1">
    <cfRule type="cellIs" dxfId="153" priority="27" operator="between">
      <formula>0</formula>
      <formula>200</formula>
    </cfRule>
  </conditionalFormatting>
  <conditionalFormatting sqref="AG1">
    <cfRule type="cellIs" dxfId="152" priority="28" operator="between">
      <formula>0</formula>
      <formula>200</formula>
    </cfRule>
  </conditionalFormatting>
  <conditionalFormatting sqref="AK1">
    <cfRule type="cellIs" dxfId="151" priority="29" operator="between">
      <formula>0</formula>
      <formula>200</formula>
    </cfRule>
  </conditionalFormatting>
  <conditionalFormatting sqref="AO1">
    <cfRule type="cellIs" dxfId="150" priority="30" operator="between">
      <formula>0</formula>
      <formula>200</formula>
    </cfRule>
  </conditionalFormatting>
  <conditionalFormatting sqref="AS1">
    <cfRule type="cellIs" dxfId="149" priority="31" operator="between">
      <formula>0</formula>
      <formula>200</formula>
    </cfRule>
  </conditionalFormatting>
  <conditionalFormatting sqref="AW1">
    <cfRule type="cellIs" dxfId="148" priority="32" operator="between">
      <formula>0</formula>
      <formula>200</formula>
    </cfRule>
  </conditionalFormatting>
  <conditionalFormatting sqref="M1:AZ1 M125:AZ1048576 AJ2:AZ124 M2:AF124">
    <cfRule type="cellIs" dxfId="147" priority="33" operator="greaterThan">
      <formula>150</formula>
    </cfRule>
  </conditionalFormatting>
  <conditionalFormatting sqref="J125:K132">
    <cfRule type="cellIs" dxfId="146" priority="9" operator="lessThan">
      <formula>11</formula>
    </cfRule>
    <cfRule type="cellIs" dxfId="145" priority="10" operator="between">
      <formula>11</formula>
      <formula>12</formula>
    </cfRule>
    <cfRule type="cellIs" dxfId="144" priority="11" operator="greaterThan">
      <formula>12</formula>
    </cfRule>
  </conditionalFormatting>
  <conditionalFormatting sqref="F2:F45 F51:F124">
    <cfRule type="cellIs" dxfId="143" priority="8" operator="lessThan">
      <formula>1000</formula>
    </cfRule>
  </conditionalFormatting>
  <conditionalFormatting sqref="I48:I49 I51">
    <cfRule type="cellIs" dxfId="142" priority="5" operator="greaterThan">
      <formula>1900</formula>
    </cfRule>
  </conditionalFormatting>
  <conditionalFormatting sqref="I51">
    <cfRule type="cellIs" dxfId="141" priority="6" operator="greaterThan">
      <formula>1950</formula>
    </cfRule>
  </conditionalFormatting>
  <conditionalFormatting sqref="I51">
    <cfRule type="cellIs" dxfId="140" priority="7" operator="greaterThan">
      <formula>1900</formula>
    </cfRule>
  </conditionalFormatting>
  <conditionalFormatting sqref="AG2:AI124">
    <cfRule type="cellIs" dxfId="139" priority="4" operator="greaterThan">
      <formula>150</formula>
    </cfRule>
  </conditionalFormatting>
  <conditionalFormatting sqref="J2:J124">
    <cfRule type="cellIs" dxfId="138" priority="1" operator="equal">
      <formula>12</formula>
    </cfRule>
    <cfRule type="cellIs" dxfId="137" priority="2" operator="lessThan">
      <formula>19</formula>
    </cfRule>
    <cfRule type="cellIs" dxfId="136" priority="3" operator="greaterThan">
      <formula>19</formula>
    </cfRule>
  </conditionalFormatting>
  <pageMargins left="0.75" right="0.75" top="1" bottom="1" header="0.51180555555555496" footer="0.51180555555555496"/>
  <pageSetup paperSize="9" firstPageNumber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6ADAD-B45A-4591-8DA1-AE1783D78E81}">
  <sheetPr codeName="Blad6">
    <tabColor theme="5" tint="-0.499984740745262"/>
  </sheetPr>
  <dimension ref="A1:AU209"/>
  <sheetViews>
    <sheetView topLeftCell="A49" zoomScaleNormal="100" workbookViewId="0">
      <selection activeCell="A68" sqref="A68"/>
    </sheetView>
  </sheetViews>
  <sheetFormatPr defaultColWidth="8.85546875" defaultRowHeight="12.75" x14ac:dyDescent="0.2"/>
  <cols>
    <col min="1" max="1" width="27.140625" style="156" customWidth="1"/>
    <col min="2" max="4" width="5" style="156" customWidth="1"/>
    <col min="5" max="14" width="4.28515625" style="156" customWidth="1"/>
    <col min="15" max="22" width="6.140625" style="156" customWidth="1"/>
    <col min="23" max="23" width="8.28515625" style="374" customWidth="1"/>
    <col min="24" max="25" width="10.42578125" style="156" bestFit="1" customWidth="1"/>
    <col min="26" max="26" width="13.140625" style="156" bestFit="1" customWidth="1"/>
    <col min="27" max="27" width="7.140625" style="156" bestFit="1" customWidth="1"/>
    <col min="28" max="28" width="4.140625" style="156" customWidth="1"/>
    <col min="29" max="29" width="9.28515625" style="156" bestFit="1" customWidth="1"/>
    <col min="30" max="30" width="10.7109375" style="156" bestFit="1" customWidth="1"/>
    <col min="31" max="31" width="10.85546875" style="156" bestFit="1" customWidth="1"/>
    <col min="32" max="32" width="3.28515625" style="156" customWidth="1"/>
    <col min="33" max="33" width="3.7109375" style="156" customWidth="1"/>
    <col min="34" max="34" width="4.28515625" style="156" customWidth="1"/>
    <col min="35" max="35" width="4" style="156" customWidth="1"/>
    <col min="36" max="37" width="3.85546875" style="156" customWidth="1"/>
    <col min="38" max="38" width="3.7109375" style="156" customWidth="1"/>
    <col min="39" max="39" width="3.85546875" style="156" customWidth="1"/>
    <col min="40" max="40" width="4.140625" style="156" customWidth="1"/>
    <col min="41" max="41" width="3.7109375" style="156" customWidth="1"/>
    <col min="42" max="42" width="4" style="156" customWidth="1"/>
    <col min="43" max="43" width="4.140625" style="156" customWidth="1"/>
    <col min="44" max="44" width="4.42578125" style="156" customWidth="1"/>
    <col min="45" max="45" width="5.140625" style="156" customWidth="1"/>
    <col min="46" max="16384" width="8.85546875" style="156"/>
  </cols>
  <sheetData>
    <row r="1" spans="1:47" ht="51" customHeight="1" x14ac:dyDescent="0.2">
      <c r="A1" s="466" t="s">
        <v>172</v>
      </c>
      <c r="E1" s="465"/>
      <c r="W1" s="464"/>
      <c r="X1" s="463" t="s">
        <v>152</v>
      </c>
      <c r="Y1" s="463" t="s">
        <v>157</v>
      </c>
      <c r="Z1" s="463" t="s">
        <v>153</v>
      </c>
      <c r="AA1" s="463" t="s">
        <v>168</v>
      </c>
      <c r="AC1" s="156" t="s">
        <v>158</v>
      </c>
      <c r="AD1" s="156" t="s">
        <v>159</v>
      </c>
      <c r="AE1" s="156" t="s">
        <v>160</v>
      </c>
    </row>
    <row r="2" spans="1:47" ht="20.25" x14ac:dyDescent="0.3">
      <c r="A2" s="489" t="s">
        <v>165</v>
      </c>
      <c r="B2" s="489"/>
      <c r="W2" s="147" t="s">
        <v>175</v>
      </c>
      <c r="X2" s="493">
        <v>12</v>
      </c>
      <c r="Y2" s="493" t="s">
        <v>154</v>
      </c>
      <c r="Z2" s="493" t="s">
        <v>156</v>
      </c>
      <c r="AA2" s="493">
        <v>2</v>
      </c>
      <c r="AC2" s="156" t="str">
        <f>CONCATENATE("LOPER ",Tabel1[[#This Row],[Loper nr.]])</f>
        <v>LOPER 12</v>
      </c>
      <c r="AD2" s="156" t="str">
        <f>IF(Tabel1[[#This Row],[el/me/ gem]]="e","elektrisch",IF(Tabel1[[#This Row],[el/me/ gem]]="m","mechanisch","gemengd elek./mech."))</f>
        <v>elektrisch</v>
      </c>
      <c r="AE2" s="156" t="str">
        <f>IF(Tabel1[[#This Row],[groot/klein wapen]]="k","klein wapen","groot wapen")</f>
        <v>groot wapen</v>
      </c>
    </row>
    <row r="3" spans="1:47" ht="20.25" x14ac:dyDescent="0.3">
      <c r="A3" s="489"/>
      <c r="B3" s="462" t="s">
        <v>162</v>
      </c>
      <c r="W3" s="147" t="s">
        <v>175</v>
      </c>
      <c r="X3" s="493">
        <v>11</v>
      </c>
      <c r="Y3" s="493" t="s">
        <v>156</v>
      </c>
      <c r="Z3" s="493" t="s">
        <v>156</v>
      </c>
      <c r="AA3" s="493">
        <v>2</v>
      </c>
      <c r="AC3" s="156" t="str">
        <f>CONCATENATE("LOPER ",Tabel1[[#This Row],[Loper nr.]])</f>
        <v>LOPER 11</v>
      </c>
      <c r="AD3" s="156" t="str">
        <f>IF(Tabel1[[#This Row],[el/me/ gem]]="e","elektrisch",IF(Tabel1[[#This Row],[el/me/ gem]]="m","mechanisch","gemengd elek./mech."))</f>
        <v>gemengd elek./mech.</v>
      </c>
      <c r="AE3" s="156" t="str">
        <f>IF(Tabel1[[#This Row],[groot/klein wapen]]="k","klein wapen","groot wapen")</f>
        <v>groot wapen</v>
      </c>
    </row>
    <row r="4" spans="1:47" ht="20.25" x14ac:dyDescent="0.3">
      <c r="A4" s="489"/>
      <c r="B4" s="462" t="s">
        <v>163</v>
      </c>
      <c r="W4" s="147" t="s">
        <v>175</v>
      </c>
      <c r="X4" s="493">
        <v>7</v>
      </c>
      <c r="Y4" s="493" t="s">
        <v>154</v>
      </c>
      <c r="Z4" s="493" t="s">
        <v>161</v>
      </c>
      <c r="AA4" s="493">
        <v>2</v>
      </c>
      <c r="AC4" s="156" t="str">
        <f>CONCATENATE("LOPER ",Tabel1[[#This Row],[Loper nr.]])</f>
        <v>LOPER 7</v>
      </c>
      <c r="AD4" s="156" t="str">
        <f>IF(Tabel1[[#This Row],[el/me/ gem]]="e","elektrisch",IF(Tabel1[[#This Row],[el/me/ gem]]="m","mechanisch","gemengd elek./mech."))</f>
        <v>elektrisch</v>
      </c>
      <c r="AE4" s="156" t="str">
        <f>IF(Tabel1[[#This Row],[groot/klein wapen]]="k","klein wapen","groot wapen")</f>
        <v>klein wapen</v>
      </c>
    </row>
    <row r="5" spans="1:47" ht="20.25" x14ac:dyDescent="0.3">
      <c r="A5" s="489"/>
      <c r="B5" s="462" t="s">
        <v>164</v>
      </c>
      <c r="W5" s="147" t="s">
        <v>175</v>
      </c>
      <c r="X5" s="493">
        <v>10</v>
      </c>
      <c r="Y5" s="493" t="s">
        <v>155</v>
      </c>
      <c r="Z5" s="493" t="s">
        <v>161</v>
      </c>
      <c r="AA5" s="493">
        <v>2</v>
      </c>
      <c r="AC5" s="156" t="str">
        <f>CONCATENATE("LOPER ",Tabel1[[#This Row],[Loper nr.]])</f>
        <v>LOPER 10</v>
      </c>
      <c r="AD5" s="156" t="str">
        <f>IF(Tabel1[[#This Row],[el/me/ gem]]="e","elektrisch",IF(Tabel1[[#This Row],[el/me/ gem]]="m","mechanisch","gemengd elek./mech."))</f>
        <v>mechanisch</v>
      </c>
      <c r="AE5" s="156" t="str">
        <f>IF(Tabel1[[#This Row],[groot/klein wapen]]="k","klein wapen","groot wapen")</f>
        <v>klein wapen</v>
      </c>
    </row>
    <row r="6" spans="1:47" ht="20.25" x14ac:dyDescent="0.3">
      <c r="B6" s="462" t="s">
        <v>170</v>
      </c>
      <c r="W6" s="147" t="s">
        <v>175</v>
      </c>
      <c r="X6" s="493"/>
      <c r="Y6" s="493"/>
      <c r="Z6" s="493"/>
      <c r="AA6" s="493"/>
      <c r="AC6" s="156" t="str">
        <f>CONCATENATE("LOPER ",Tabel1[[#This Row],[Loper nr.]])</f>
        <v xml:space="preserve">LOPER </v>
      </c>
      <c r="AD6" s="156" t="str">
        <f>IF(Tabel1[[#This Row],[el/me/ gem]]="e","elektrisch",IF(Tabel1[[#This Row],[el/me/ gem]]="m","mechanisch","gemengd elek./mech."))</f>
        <v>gemengd elek./mech.</v>
      </c>
      <c r="AE6" s="156" t="str">
        <f>IF(Tabel1[[#This Row],[groot/klein wapen]]="k","klein wapen","groot wapen")</f>
        <v>groot wapen</v>
      </c>
    </row>
    <row r="7" spans="1:47" ht="20.25" x14ac:dyDescent="0.3">
      <c r="A7" s="489" t="s">
        <v>166</v>
      </c>
      <c r="B7" s="489"/>
      <c r="W7" s="147" t="s">
        <v>175</v>
      </c>
      <c r="X7" s="493"/>
      <c r="Y7" s="493"/>
      <c r="Z7" s="493"/>
      <c r="AA7" s="493"/>
      <c r="AC7" s="156" t="str">
        <f>CONCATENATE("LOPER ",Tabel1[[#This Row],[Loper nr.]])</f>
        <v xml:space="preserve">LOPER </v>
      </c>
      <c r="AD7" s="156" t="str">
        <f>IF(Tabel1[[#This Row],[el/me/ gem]]="e","elektrisch",IF(Tabel1[[#This Row],[el/me/ gem]]="m","mechanisch","gemengd elek./mech."))</f>
        <v>gemengd elek./mech.</v>
      </c>
      <c r="AE7" s="156" t="str">
        <f>IF(Tabel1[[#This Row],[groot/klein wapen]]="k","klein wapen","groot wapen")</f>
        <v>groot wapen</v>
      </c>
    </row>
    <row r="8" spans="1:47" ht="20.25" x14ac:dyDescent="0.3">
      <c r="A8" s="489" t="s">
        <v>174</v>
      </c>
      <c r="B8" s="489"/>
      <c r="W8" s="145" t="s">
        <v>175</v>
      </c>
      <c r="X8" s="493"/>
      <c r="Y8" s="493"/>
      <c r="Z8" s="493"/>
      <c r="AA8" s="493"/>
      <c r="AC8" s="156" t="str">
        <f>CONCATENATE("LOPER ",Tabel1[[#This Row],[Loper nr.]])</f>
        <v xml:space="preserve">LOPER </v>
      </c>
      <c r="AD8" s="156" t="str">
        <f>IF(Tabel1[[#This Row],[el/me/ gem]]="e","elektrisch",IF(Tabel1[[#This Row],[el/me/ gem]]="m","mechanisch","gemengd elek./mech."))</f>
        <v>gemengd elek./mech.</v>
      </c>
      <c r="AE8" s="156" t="str">
        <f>IF(Tabel1[[#This Row],[groot/klein wapen]]="k","klein wapen","groot wapen")</f>
        <v>groot wapen</v>
      </c>
    </row>
    <row r="9" spans="1:47" ht="20.25" x14ac:dyDescent="0.3">
      <c r="A9" s="489" t="s">
        <v>169</v>
      </c>
      <c r="B9" s="489"/>
      <c r="W9" s="147" t="s">
        <v>175</v>
      </c>
      <c r="X9" s="493"/>
      <c r="Y9" s="493"/>
      <c r="Z9" s="493"/>
      <c r="AA9" s="493"/>
      <c r="AC9" s="156" t="str">
        <f>CONCATENATE("LOPER ",Tabel1[[#This Row],[Loper nr.]])</f>
        <v xml:space="preserve">LOPER </v>
      </c>
      <c r="AD9" s="156" t="str">
        <f>IF(Tabel1[[#This Row],[el/me/ gem]]="e","elektrisch",IF(Tabel1[[#This Row],[el/me/ gem]]="m","mechanisch","gemengd elek./mech."))</f>
        <v>gemengd elek./mech.</v>
      </c>
      <c r="AE9" s="156" t="str">
        <f>IF(Tabel1[[#This Row],[groot/klein wapen]]="k","klein wapen","groot wapen")</f>
        <v>groot wapen</v>
      </c>
    </row>
    <row r="10" spans="1:47" ht="24.6" customHeight="1" x14ac:dyDescent="0.45">
      <c r="A10" s="461"/>
      <c r="B10" s="460"/>
      <c r="X10" s="459"/>
      <c r="Y10" s="459"/>
      <c r="Z10" s="459"/>
      <c r="AA10" s="459"/>
      <c r="AB10" s="459"/>
      <c r="AC10" s="459"/>
      <c r="AD10" s="459"/>
      <c r="AE10" s="459"/>
    </row>
    <row r="11" spans="1:47" ht="13.5" thickBot="1" x14ac:dyDescent="0.25"/>
    <row r="12" spans="1:47" ht="107.25" customHeight="1" thickBot="1" x14ac:dyDescent="0.45">
      <c r="A12" s="516" t="str">
        <f>CONCATENATE("FLORET        ",AE2)</f>
        <v>FLORET        groot wapen</v>
      </c>
      <c r="B12" s="517"/>
      <c r="C12" s="518" t="str">
        <f>CONCATENATE(AC2,"                     ", AD2)</f>
        <v>LOPER 12                     elektrisch</v>
      </c>
      <c r="D12" s="519"/>
      <c r="E12" s="520"/>
      <c r="F12" s="520"/>
      <c r="G12" s="520"/>
      <c r="H12" s="520"/>
      <c r="I12" s="520"/>
      <c r="J12" s="520"/>
      <c r="K12" s="521"/>
      <c r="L12" s="522">
        <f>AA2</f>
        <v>2</v>
      </c>
      <c r="M12" s="523"/>
      <c r="N12" s="490" t="s">
        <v>69</v>
      </c>
      <c r="O12" s="524" t="s">
        <v>151</v>
      </c>
      <c r="P12" s="525"/>
      <c r="Q12" s="524" t="s">
        <v>150</v>
      </c>
      <c r="R12" s="525"/>
      <c r="S12" s="524" t="s">
        <v>73</v>
      </c>
      <c r="T12" s="525"/>
      <c r="U12" s="532" t="s">
        <v>7</v>
      </c>
      <c r="V12" s="533"/>
      <c r="W12" s="146" t="s">
        <v>141</v>
      </c>
      <c r="X12" s="536"/>
      <c r="Y12" s="536"/>
      <c r="Z12" s="536"/>
      <c r="AA12" s="536"/>
      <c r="AB12" s="536"/>
      <c r="AC12" s="536"/>
      <c r="AD12" s="536"/>
      <c r="AE12" s="536"/>
      <c r="AF12" s="536"/>
      <c r="AG12" s="536"/>
      <c r="AH12" s="536"/>
      <c r="AI12" s="536"/>
      <c r="AJ12" s="536"/>
      <c r="AK12" s="536"/>
      <c r="AL12" s="536"/>
      <c r="AM12" s="536"/>
      <c r="AN12" s="536"/>
    </row>
    <row r="13" spans="1:47" ht="16.5" thickBot="1" x14ac:dyDescent="0.3">
      <c r="A13" s="458" t="s">
        <v>100</v>
      </c>
      <c r="B13" s="457"/>
      <c r="C13" s="419">
        <v>1</v>
      </c>
      <c r="D13" s="418">
        <v>2</v>
      </c>
      <c r="E13" s="418">
        <v>3</v>
      </c>
      <c r="F13" s="418">
        <v>4</v>
      </c>
      <c r="G13" s="418">
        <v>5</v>
      </c>
      <c r="H13" s="418">
        <v>6</v>
      </c>
      <c r="I13" s="418">
        <v>7</v>
      </c>
      <c r="J13" s="418">
        <v>8</v>
      </c>
      <c r="K13" s="418">
        <v>9</v>
      </c>
      <c r="L13" s="417">
        <v>10</v>
      </c>
      <c r="M13" s="417">
        <v>11</v>
      </c>
      <c r="N13" s="414">
        <v>12</v>
      </c>
      <c r="O13" s="416" t="s">
        <v>99</v>
      </c>
      <c r="P13" s="415" t="s">
        <v>101</v>
      </c>
      <c r="Q13" s="413" t="s">
        <v>99</v>
      </c>
      <c r="R13" s="414" t="s">
        <v>101</v>
      </c>
      <c r="S13" s="413" t="s">
        <v>99</v>
      </c>
      <c r="T13" s="412" t="s">
        <v>101</v>
      </c>
      <c r="U13" s="534"/>
      <c r="V13" s="535"/>
      <c r="X13" s="429"/>
      <c r="Y13" s="424"/>
      <c r="Z13" s="424"/>
      <c r="AA13" s="424"/>
      <c r="AB13" s="424"/>
      <c r="AC13" s="424"/>
      <c r="AD13" s="424"/>
      <c r="AE13" s="424"/>
      <c r="AF13" s="424"/>
      <c r="AG13" s="424"/>
      <c r="AH13" s="424"/>
      <c r="AI13" s="424"/>
      <c r="AJ13" s="424"/>
      <c r="AK13" s="424"/>
      <c r="AL13" s="424"/>
      <c r="AM13" s="424"/>
      <c r="AN13" s="424"/>
    </row>
    <row r="14" spans="1:47" ht="16.5" thickBot="1" x14ac:dyDescent="0.3">
      <c r="A14" s="174" t="s">
        <v>298</v>
      </c>
      <c r="B14" s="450">
        <v>1</v>
      </c>
      <c r="C14" s="411"/>
      <c r="D14" s="410"/>
      <c r="E14" s="410"/>
      <c r="F14" s="410"/>
      <c r="G14" s="410"/>
      <c r="H14" s="410"/>
      <c r="I14" s="410"/>
      <c r="J14" s="409"/>
      <c r="K14" s="409"/>
      <c r="L14" s="409"/>
      <c r="M14" s="409"/>
      <c r="N14" s="407"/>
      <c r="O14" s="392"/>
      <c r="P14" s="393"/>
      <c r="Q14" s="392"/>
      <c r="R14" s="393"/>
      <c r="S14" s="392"/>
      <c r="T14" s="391"/>
      <c r="U14" s="508"/>
      <c r="V14" s="509"/>
      <c r="X14" s="429"/>
      <c r="Y14" s="424"/>
      <c r="Z14" s="424"/>
      <c r="AA14" s="424"/>
      <c r="AB14" s="424"/>
      <c r="AC14" s="424"/>
      <c r="AD14" s="424"/>
      <c r="AE14" s="424"/>
      <c r="AF14" s="379" t="s">
        <v>88</v>
      </c>
      <c r="AG14" s="379"/>
      <c r="AH14" s="428"/>
      <c r="AI14" s="379"/>
      <c r="AJ14" s="379"/>
      <c r="AK14" s="379"/>
      <c r="AL14" s="375"/>
      <c r="AM14" s="375"/>
      <c r="AN14" s="375"/>
      <c r="AU14" s="156">
        <v>1</v>
      </c>
    </row>
    <row r="15" spans="1:47" ht="16.5" thickBot="1" x14ac:dyDescent="0.3">
      <c r="A15" s="174" t="s">
        <v>283</v>
      </c>
      <c r="B15" s="452">
        <v>2</v>
      </c>
      <c r="C15" s="406"/>
      <c r="D15" s="404"/>
      <c r="E15" s="405"/>
      <c r="F15" s="405"/>
      <c r="G15" s="405"/>
      <c r="H15" s="405"/>
      <c r="I15" s="405"/>
      <c r="J15" s="408"/>
      <c r="K15" s="408"/>
      <c r="L15" s="408"/>
      <c r="M15" s="408"/>
      <c r="N15" s="407"/>
      <c r="O15" s="392"/>
      <c r="P15" s="393"/>
      <c r="Q15" s="392"/>
      <c r="R15" s="393"/>
      <c r="S15" s="392"/>
      <c r="T15" s="391"/>
      <c r="U15" s="508"/>
      <c r="V15" s="509"/>
      <c r="X15" s="431" t="s">
        <v>47</v>
      </c>
      <c r="Y15" s="456" t="s">
        <v>130</v>
      </c>
      <c r="Z15" s="455" t="s">
        <v>126</v>
      </c>
      <c r="AA15" s="455" t="s">
        <v>65</v>
      </c>
      <c r="AB15" s="455" t="s">
        <v>125</v>
      </c>
      <c r="AC15" s="455" t="s">
        <v>137</v>
      </c>
      <c r="AD15" s="454" t="s">
        <v>76</v>
      </c>
      <c r="AE15" s="378"/>
      <c r="AF15" s="378"/>
      <c r="AG15" s="378"/>
      <c r="AH15" s="378"/>
      <c r="AI15" s="378"/>
      <c r="AJ15" s="378"/>
      <c r="AK15" s="378"/>
      <c r="AL15" s="377"/>
      <c r="AM15" s="376"/>
      <c r="AN15" s="375"/>
      <c r="AU15" s="156">
        <v>2</v>
      </c>
    </row>
    <row r="16" spans="1:47" ht="16.5" thickBot="1" x14ac:dyDescent="0.3">
      <c r="A16" s="174" t="s">
        <v>261</v>
      </c>
      <c r="B16" s="450">
        <v>3</v>
      </c>
      <c r="C16" s="406"/>
      <c r="D16" s="405"/>
      <c r="E16" s="404"/>
      <c r="F16" s="405"/>
      <c r="G16" s="405"/>
      <c r="H16" s="405"/>
      <c r="I16" s="405"/>
      <c r="J16" s="408"/>
      <c r="K16" s="408"/>
      <c r="L16" s="408"/>
      <c r="M16" s="408"/>
      <c r="N16" s="407"/>
      <c r="O16" s="392"/>
      <c r="P16" s="393"/>
      <c r="Q16" s="392"/>
      <c r="R16" s="393"/>
      <c r="S16" s="392"/>
      <c r="T16" s="391"/>
      <c r="U16" s="508"/>
      <c r="V16" s="509"/>
      <c r="X16" s="427" t="s">
        <v>54</v>
      </c>
      <c r="Y16" s="425"/>
      <c r="Z16" s="378"/>
      <c r="AA16" s="378"/>
      <c r="AB16" s="378"/>
      <c r="AC16" s="378"/>
      <c r="AD16" s="378"/>
      <c r="AE16" s="378"/>
      <c r="AF16" s="378"/>
      <c r="AG16" s="378"/>
      <c r="AH16" s="378"/>
      <c r="AI16" s="378"/>
      <c r="AJ16" s="378"/>
      <c r="AK16" s="378"/>
      <c r="AL16" s="377"/>
      <c r="AM16" s="376"/>
      <c r="AN16" s="375"/>
      <c r="AU16" s="156">
        <v>3</v>
      </c>
    </row>
    <row r="17" spans="1:47" ht="15.75" x14ac:dyDescent="0.25">
      <c r="A17" s="174" t="s">
        <v>285</v>
      </c>
      <c r="B17" s="452">
        <v>4</v>
      </c>
      <c r="C17" s="406"/>
      <c r="D17" s="405"/>
      <c r="E17" s="405"/>
      <c r="F17" s="404"/>
      <c r="G17" s="405"/>
      <c r="H17" s="405"/>
      <c r="I17" s="405"/>
      <c r="J17" s="408"/>
      <c r="K17" s="408"/>
      <c r="L17" s="408"/>
      <c r="M17" s="408"/>
      <c r="N17" s="407"/>
      <c r="O17" s="392"/>
      <c r="P17" s="393"/>
      <c r="Q17" s="392"/>
      <c r="R17" s="393"/>
      <c r="S17" s="392"/>
      <c r="T17" s="391"/>
      <c r="U17" s="508"/>
      <c r="V17" s="509"/>
      <c r="X17" s="445" t="s">
        <v>10</v>
      </c>
      <c r="Y17" s="444" t="s">
        <v>76</v>
      </c>
      <c r="Z17" s="444" t="s">
        <v>137</v>
      </c>
      <c r="AA17" s="444" t="s">
        <v>25</v>
      </c>
      <c r="AB17" s="444" t="s">
        <v>126</v>
      </c>
      <c r="AC17" s="444" t="s">
        <v>74</v>
      </c>
      <c r="AD17" s="444" t="s">
        <v>65</v>
      </c>
      <c r="AE17" s="444" t="s">
        <v>28</v>
      </c>
      <c r="AF17" s="444" t="s">
        <v>68</v>
      </c>
      <c r="AG17" s="444" t="s">
        <v>127</v>
      </c>
      <c r="AH17" s="444" t="s">
        <v>3</v>
      </c>
      <c r="AI17" s="421"/>
      <c r="AJ17" s="377"/>
      <c r="AK17" s="377"/>
      <c r="AL17" s="377"/>
      <c r="AM17" s="376"/>
      <c r="AN17" s="375"/>
      <c r="AU17" s="156">
        <v>4</v>
      </c>
    </row>
    <row r="18" spans="1:47" ht="15.75" x14ac:dyDescent="0.25">
      <c r="A18" s="174" t="s">
        <v>270</v>
      </c>
      <c r="B18" s="450">
        <v>5</v>
      </c>
      <c r="C18" s="406"/>
      <c r="D18" s="405"/>
      <c r="E18" s="405"/>
      <c r="F18" s="405"/>
      <c r="G18" s="404"/>
      <c r="H18" s="405"/>
      <c r="I18" s="405"/>
      <c r="J18" s="408"/>
      <c r="K18" s="408"/>
      <c r="L18" s="408"/>
      <c r="M18" s="408"/>
      <c r="N18" s="407"/>
      <c r="O18" s="392"/>
      <c r="P18" s="393"/>
      <c r="Q18" s="392"/>
      <c r="R18" s="393"/>
      <c r="S18" s="392"/>
      <c r="T18" s="391"/>
      <c r="U18" s="508"/>
      <c r="V18" s="509"/>
      <c r="X18" s="377" t="s">
        <v>39</v>
      </c>
      <c r="Y18" s="377"/>
      <c r="Z18" s="378"/>
      <c r="AA18" s="378"/>
      <c r="AB18" s="378"/>
      <c r="AC18" s="378"/>
      <c r="AD18" s="378"/>
      <c r="AE18" s="378"/>
      <c r="AF18" s="378"/>
      <c r="AG18" s="378"/>
      <c r="AH18" s="378"/>
      <c r="AI18" s="378"/>
      <c r="AJ18" s="377"/>
      <c r="AK18" s="377"/>
      <c r="AL18" s="377"/>
      <c r="AM18" s="376"/>
      <c r="AN18" s="375"/>
    </row>
    <row r="19" spans="1:47" ht="15.75" x14ac:dyDescent="0.25">
      <c r="A19" s="174" t="s">
        <v>681</v>
      </c>
      <c r="B19" s="452">
        <v>6</v>
      </c>
      <c r="C19" s="406"/>
      <c r="D19" s="405"/>
      <c r="E19" s="405"/>
      <c r="F19" s="405"/>
      <c r="G19" s="405"/>
      <c r="H19" s="404"/>
      <c r="I19" s="405"/>
      <c r="J19" s="408"/>
      <c r="K19" s="408"/>
      <c r="L19" s="408"/>
      <c r="M19" s="408"/>
      <c r="N19" s="407"/>
      <c r="O19" s="392"/>
      <c r="P19" s="393"/>
      <c r="Q19" s="392"/>
      <c r="R19" s="393"/>
      <c r="S19" s="392"/>
      <c r="T19" s="391"/>
      <c r="U19" s="508"/>
      <c r="V19" s="509"/>
      <c r="X19" s="425"/>
      <c r="Y19" s="425"/>
      <c r="Z19" s="378"/>
      <c r="AA19" s="378"/>
      <c r="AB19" s="378"/>
      <c r="AC19" s="378"/>
      <c r="AD19" s="378"/>
      <c r="AE19" s="378"/>
      <c r="AF19" s="378"/>
      <c r="AG19" s="378"/>
      <c r="AH19" s="378"/>
      <c r="AI19" s="378"/>
      <c r="AJ19" s="377"/>
      <c r="AK19" s="377"/>
      <c r="AL19" s="377"/>
      <c r="AM19" s="376"/>
      <c r="AN19" s="375"/>
    </row>
    <row r="20" spans="1:47" ht="15.75" x14ac:dyDescent="0.25">
      <c r="A20" s="174" t="s">
        <v>297</v>
      </c>
      <c r="B20" s="450">
        <v>7</v>
      </c>
      <c r="C20" s="406"/>
      <c r="D20" s="405"/>
      <c r="E20" s="405"/>
      <c r="F20" s="405"/>
      <c r="G20" s="405"/>
      <c r="H20" s="405"/>
      <c r="I20" s="404"/>
      <c r="J20" s="403"/>
      <c r="K20" s="403"/>
      <c r="L20" s="403"/>
      <c r="M20" s="403"/>
      <c r="N20" s="394"/>
      <c r="O20" s="392"/>
      <c r="P20" s="393"/>
      <c r="Q20" s="392"/>
      <c r="R20" s="393"/>
      <c r="S20" s="392"/>
      <c r="T20" s="391"/>
      <c r="U20" s="508"/>
      <c r="V20" s="509"/>
      <c r="X20" s="438" t="s">
        <v>54</v>
      </c>
      <c r="Y20" s="430" t="s">
        <v>109</v>
      </c>
      <c r="Z20" s="430" t="s">
        <v>28</v>
      </c>
      <c r="AA20" s="430" t="s">
        <v>137</v>
      </c>
      <c r="AB20" s="430" t="s">
        <v>42</v>
      </c>
      <c r="AC20" s="430" t="s">
        <v>50</v>
      </c>
      <c r="AD20" s="430" t="s">
        <v>126</v>
      </c>
      <c r="AE20" s="430" t="s">
        <v>130</v>
      </c>
      <c r="AF20" s="430" t="s">
        <v>51</v>
      </c>
      <c r="AG20" s="430" t="s">
        <v>110</v>
      </c>
      <c r="AH20" s="430" t="s">
        <v>65</v>
      </c>
      <c r="AI20" s="430" t="s">
        <v>3</v>
      </c>
      <c r="AJ20" s="430" t="s">
        <v>61</v>
      </c>
      <c r="AK20" s="430" t="s">
        <v>76</v>
      </c>
      <c r="AL20" s="430" t="s">
        <v>62</v>
      </c>
      <c r="AM20" s="430" t="s">
        <v>63</v>
      </c>
    </row>
    <row r="21" spans="1:47" ht="15.75" x14ac:dyDescent="0.25">
      <c r="A21" s="451"/>
      <c r="B21" s="452">
        <v>8</v>
      </c>
      <c r="C21" s="399"/>
      <c r="D21" s="398"/>
      <c r="E21" s="398"/>
      <c r="F21" s="398"/>
      <c r="G21" s="398"/>
      <c r="H21" s="398"/>
      <c r="I21" s="397"/>
      <c r="J21" s="395"/>
      <c r="K21" s="396"/>
      <c r="L21" s="396"/>
      <c r="M21" s="396"/>
      <c r="N21" s="394"/>
      <c r="O21" s="392"/>
      <c r="P21" s="393"/>
      <c r="Q21" s="392"/>
      <c r="R21" s="393"/>
      <c r="S21" s="392"/>
      <c r="T21" s="391"/>
      <c r="U21" s="508"/>
      <c r="V21" s="509"/>
      <c r="X21" s="377" t="s">
        <v>52</v>
      </c>
      <c r="AF21" s="377"/>
      <c r="AG21" s="377"/>
      <c r="AH21" s="377"/>
      <c r="AI21" s="377"/>
      <c r="AJ21" s="377"/>
      <c r="AK21" s="378"/>
      <c r="AL21" s="378"/>
      <c r="AM21" s="380"/>
      <c r="AN21" s="379"/>
    </row>
    <row r="22" spans="1:47" ht="16.5" thickBot="1" x14ac:dyDescent="0.3">
      <c r="A22" s="451"/>
      <c r="B22" s="450">
        <v>9</v>
      </c>
      <c r="C22" s="399"/>
      <c r="D22" s="398"/>
      <c r="E22" s="398"/>
      <c r="F22" s="398"/>
      <c r="G22" s="398"/>
      <c r="H22" s="398"/>
      <c r="I22" s="397"/>
      <c r="J22" s="396"/>
      <c r="K22" s="395"/>
      <c r="L22" s="396"/>
      <c r="M22" s="396"/>
      <c r="N22" s="394"/>
      <c r="O22" s="392"/>
      <c r="P22" s="393"/>
      <c r="Q22" s="392"/>
      <c r="R22" s="393"/>
      <c r="S22" s="392"/>
      <c r="T22" s="391"/>
      <c r="U22" s="508"/>
      <c r="V22" s="509"/>
      <c r="X22" s="425"/>
      <c r="Y22" s="425"/>
      <c r="Z22" s="378"/>
      <c r="AA22" s="378"/>
      <c r="AB22" s="378"/>
      <c r="AC22" s="378"/>
      <c r="AD22" s="378"/>
      <c r="AE22" s="378"/>
      <c r="AF22" s="378"/>
      <c r="AG22" s="377"/>
      <c r="AH22" s="377"/>
      <c r="AI22" s="377"/>
      <c r="AJ22" s="377"/>
      <c r="AK22" s="377"/>
      <c r="AL22" s="378"/>
      <c r="AM22" s="380"/>
      <c r="AN22" s="379"/>
    </row>
    <row r="23" spans="1:47" ht="16.5" thickBot="1" x14ac:dyDescent="0.3">
      <c r="A23" s="451"/>
      <c r="B23" s="452">
        <v>10</v>
      </c>
      <c r="C23" s="399"/>
      <c r="D23" s="398"/>
      <c r="E23" s="398"/>
      <c r="F23" s="398"/>
      <c r="G23" s="398"/>
      <c r="H23" s="398"/>
      <c r="I23" s="397"/>
      <c r="J23" s="396"/>
      <c r="K23" s="396"/>
      <c r="L23" s="395"/>
      <c r="M23" s="396"/>
      <c r="N23" s="394"/>
      <c r="O23" s="392"/>
      <c r="P23" s="393"/>
      <c r="Q23" s="392"/>
      <c r="R23" s="393"/>
      <c r="S23" s="392"/>
      <c r="T23" s="391"/>
      <c r="U23" s="508"/>
      <c r="V23" s="509"/>
      <c r="X23" s="431" t="s">
        <v>64</v>
      </c>
      <c r="Y23" s="430" t="s">
        <v>130</v>
      </c>
      <c r="Z23" s="430" t="s">
        <v>28</v>
      </c>
      <c r="AA23" s="430" t="s">
        <v>62</v>
      </c>
      <c r="AB23" s="430" t="s">
        <v>98</v>
      </c>
      <c r="AC23" s="430" t="s">
        <v>74</v>
      </c>
      <c r="AD23" s="430" t="s">
        <v>126</v>
      </c>
      <c r="AE23" s="430" t="s">
        <v>108</v>
      </c>
      <c r="AF23" s="430" t="s">
        <v>25</v>
      </c>
      <c r="AG23" s="430" t="s">
        <v>72</v>
      </c>
      <c r="AH23" s="430" t="s">
        <v>110</v>
      </c>
      <c r="AI23" s="430" t="s">
        <v>67</v>
      </c>
      <c r="AJ23" s="430" t="s">
        <v>1</v>
      </c>
      <c r="AK23" s="430" t="s">
        <v>133</v>
      </c>
      <c r="AL23" s="430" t="s">
        <v>96</v>
      </c>
      <c r="AM23" s="430" t="s">
        <v>127</v>
      </c>
      <c r="AN23" s="430" t="s">
        <v>109</v>
      </c>
      <c r="AO23" s="430" t="s">
        <v>125</v>
      </c>
      <c r="AP23" s="430" t="s">
        <v>8</v>
      </c>
      <c r="AQ23" s="430" t="s">
        <v>48</v>
      </c>
      <c r="AR23" s="430" t="s">
        <v>76</v>
      </c>
      <c r="AS23" s="430" t="s">
        <v>140</v>
      </c>
    </row>
    <row r="24" spans="1:47" ht="15.75" x14ac:dyDescent="0.25">
      <c r="A24" s="451"/>
      <c r="B24" s="450">
        <v>11</v>
      </c>
      <c r="C24" s="399"/>
      <c r="D24" s="398"/>
      <c r="E24" s="398"/>
      <c r="F24" s="398"/>
      <c r="G24" s="398"/>
      <c r="H24" s="398"/>
      <c r="I24" s="397"/>
      <c r="J24" s="396"/>
      <c r="K24" s="396"/>
      <c r="L24" s="396"/>
      <c r="M24" s="395"/>
      <c r="N24" s="394"/>
      <c r="O24" s="392"/>
      <c r="P24" s="393"/>
      <c r="Q24" s="392"/>
      <c r="R24" s="393"/>
      <c r="S24" s="392"/>
      <c r="T24" s="391"/>
      <c r="U24" s="508"/>
      <c r="V24" s="509"/>
      <c r="X24" s="377" t="s">
        <v>71</v>
      </c>
      <c r="AI24" s="421"/>
      <c r="AJ24" s="421"/>
      <c r="AK24" s="421"/>
      <c r="AL24" s="421"/>
      <c r="AM24" s="491"/>
      <c r="AN24" s="424"/>
    </row>
    <row r="25" spans="1:47" ht="16.5" thickBot="1" x14ac:dyDescent="0.3">
      <c r="A25" s="449"/>
      <c r="B25" s="448">
        <v>12</v>
      </c>
      <c r="C25" s="388"/>
      <c r="D25" s="387"/>
      <c r="E25" s="387"/>
      <c r="F25" s="387"/>
      <c r="G25" s="387"/>
      <c r="H25" s="387"/>
      <c r="I25" s="387"/>
      <c r="J25" s="386"/>
      <c r="K25" s="386"/>
      <c r="L25" s="386"/>
      <c r="M25" s="386"/>
      <c r="N25" s="385"/>
      <c r="O25" s="383"/>
      <c r="P25" s="384"/>
      <c r="Q25" s="383"/>
      <c r="R25" s="384"/>
      <c r="S25" s="383"/>
      <c r="T25" s="382"/>
      <c r="U25" s="510"/>
      <c r="V25" s="511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77"/>
      <c r="AM25" s="423"/>
      <c r="AN25" s="422"/>
    </row>
    <row r="26" spans="1:47" ht="15.75" x14ac:dyDescent="0.25">
      <c r="A26" s="447"/>
      <c r="B26" s="435"/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3"/>
      <c r="P26" s="433"/>
      <c r="Q26" s="433"/>
      <c r="R26" s="433"/>
      <c r="S26" s="433"/>
      <c r="T26" s="433"/>
      <c r="X26" s="446" t="s">
        <v>56</v>
      </c>
      <c r="Y26" s="430" t="s">
        <v>126</v>
      </c>
      <c r="Z26" s="430" t="s">
        <v>42</v>
      </c>
      <c r="AA26" s="430" t="s">
        <v>12</v>
      </c>
      <c r="AB26" s="430" t="s">
        <v>13</v>
      </c>
      <c r="AC26" s="430" t="s">
        <v>76</v>
      </c>
      <c r="AD26" s="430" t="s">
        <v>137</v>
      </c>
      <c r="AE26" s="430" t="s">
        <v>61</v>
      </c>
      <c r="AF26" s="430" t="s">
        <v>20</v>
      </c>
      <c r="AG26" s="430" t="s">
        <v>68</v>
      </c>
      <c r="AH26" s="430" t="s">
        <v>90</v>
      </c>
      <c r="AI26" s="430" t="s">
        <v>79</v>
      </c>
      <c r="AJ26" s="430" t="s">
        <v>108</v>
      </c>
      <c r="AK26" s="430" t="s">
        <v>3</v>
      </c>
      <c r="AL26" s="430" t="s">
        <v>132</v>
      </c>
      <c r="AM26" s="423"/>
      <c r="AN26" s="422"/>
    </row>
    <row r="27" spans="1:47" ht="16.5" thickBot="1" x14ac:dyDescent="0.3">
      <c r="A27" s="377" t="s">
        <v>149</v>
      </c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443"/>
      <c r="X27" s="377" t="s">
        <v>44</v>
      </c>
      <c r="AM27" s="423"/>
      <c r="AN27" s="422"/>
    </row>
    <row r="28" spans="1:47" ht="16.5" thickBot="1" x14ac:dyDescent="0.3">
      <c r="A28" s="431" t="s">
        <v>64</v>
      </c>
      <c r="B28" s="430" t="s">
        <v>130</v>
      </c>
      <c r="C28" s="430" t="s">
        <v>28</v>
      </c>
      <c r="D28" s="430" t="s">
        <v>62</v>
      </c>
      <c r="E28" s="430" t="s">
        <v>98</v>
      </c>
      <c r="F28" s="430" t="s">
        <v>74</v>
      </c>
      <c r="G28" s="430" t="s">
        <v>126</v>
      </c>
      <c r="H28" s="430" t="s">
        <v>108</v>
      </c>
      <c r="I28" s="430" t="s">
        <v>25</v>
      </c>
      <c r="J28" s="430" t="s">
        <v>72</v>
      </c>
      <c r="K28" s="430" t="s">
        <v>110</v>
      </c>
      <c r="L28" s="430" t="s">
        <v>67</v>
      </c>
      <c r="M28" s="430" t="s">
        <v>1</v>
      </c>
      <c r="N28" s="430" t="s">
        <v>133</v>
      </c>
      <c r="O28" s="430" t="s">
        <v>96</v>
      </c>
      <c r="P28" s="430" t="s">
        <v>127</v>
      </c>
      <c r="Q28" s="430" t="s">
        <v>109</v>
      </c>
      <c r="R28" s="430" t="s">
        <v>125</v>
      </c>
      <c r="S28" s="430" t="s">
        <v>8</v>
      </c>
      <c r="T28" s="430" t="s">
        <v>48</v>
      </c>
      <c r="U28" s="430" t="s">
        <v>76</v>
      </c>
      <c r="V28" s="430" t="s">
        <v>140</v>
      </c>
      <c r="W28" s="443"/>
      <c r="X28" s="377"/>
      <c r="Y28" s="430" t="s">
        <v>38</v>
      </c>
      <c r="Z28" s="430" t="s">
        <v>62</v>
      </c>
      <c r="AA28" s="430" t="s">
        <v>26</v>
      </c>
      <c r="AB28" s="430" t="s">
        <v>74</v>
      </c>
      <c r="AC28" s="430" t="s">
        <v>80</v>
      </c>
      <c r="AD28" s="430" t="s">
        <v>120</v>
      </c>
      <c r="AE28" s="430" t="s">
        <v>49</v>
      </c>
      <c r="AF28" s="430" t="s">
        <v>37</v>
      </c>
      <c r="AG28" s="430" t="s">
        <v>127</v>
      </c>
      <c r="AH28" s="430" t="s">
        <v>105</v>
      </c>
      <c r="AI28" s="430" t="s">
        <v>133</v>
      </c>
      <c r="AJ28" s="430" t="s">
        <v>135</v>
      </c>
      <c r="AK28" s="430" t="s">
        <v>96</v>
      </c>
      <c r="AL28" s="430" t="s">
        <v>65</v>
      </c>
      <c r="AM28" s="423"/>
      <c r="AN28" s="422"/>
    </row>
    <row r="29" spans="1:47" ht="16.5" thickBot="1" x14ac:dyDescent="0.3">
      <c r="A29" s="377" t="s">
        <v>71</v>
      </c>
      <c r="L29" s="421"/>
      <c r="M29" s="421"/>
      <c r="N29" s="421"/>
      <c r="O29" s="421"/>
      <c r="P29" s="491"/>
      <c r="Q29" s="424"/>
      <c r="X29" s="377"/>
      <c r="Y29" s="377"/>
      <c r="Z29" s="377"/>
      <c r="AA29" s="377"/>
      <c r="AB29" s="377"/>
      <c r="AC29" s="377"/>
      <c r="AD29" s="377"/>
      <c r="AE29" s="377"/>
      <c r="AF29" s="377"/>
      <c r="AG29" s="377"/>
      <c r="AH29" s="377"/>
      <c r="AI29" s="377"/>
      <c r="AJ29" s="377"/>
      <c r="AK29" s="377"/>
      <c r="AL29" s="377"/>
      <c r="AM29" s="423"/>
      <c r="AN29" s="422"/>
    </row>
    <row r="30" spans="1:47" ht="13.5" thickBot="1" x14ac:dyDescent="0.25">
      <c r="B30" s="377"/>
      <c r="C30" s="377"/>
      <c r="D30" s="377"/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7"/>
      <c r="X30" s="431" t="s">
        <v>136</v>
      </c>
      <c r="Y30" s="430" t="s">
        <v>115</v>
      </c>
      <c r="Z30" s="430" t="s">
        <v>26</v>
      </c>
      <c r="AA30" s="430" t="s">
        <v>120</v>
      </c>
      <c r="AB30" s="430" t="s">
        <v>133</v>
      </c>
      <c r="AC30" s="430" t="s">
        <v>42</v>
      </c>
      <c r="AD30" s="430" t="s">
        <v>58</v>
      </c>
      <c r="AE30" s="430" t="s">
        <v>79</v>
      </c>
      <c r="AF30" s="430" t="s">
        <v>12</v>
      </c>
      <c r="AG30" s="430" t="s">
        <v>48</v>
      </c>
      <c r="AH30" s="430" t="s">
        <v>76</v>
      </c>
      <c r="AI30" s="430" t="s">
        <v>128</v>
      </c>
      <c r="AJ30" s="430" t="s">
        <v>94</v>
      </c>
      <c r="AK30" s="430" t="s">
        <v>38</v>
      </c>
      <c r="AL30" s="430" t="s">
        <v>80</v>
      </c>
      <c r="AM30" s="430" t="s">
        <v>29</v>
      </c>
      <c r="AN30" s="430" t="s">
        <v>30</v>
      </c>
      <c r="AO30" s="430" t="s">
        <v>86</v>
      </c>
      <c r="AP30" s="430" t="s">
        <v>93</v>
      </c>
      <c r="AQ30" s="430" t="s">
        <v>1</v>
      </c>
      <c r="AR30" s="430" t="s">
        <v>125</v>
      </c>
      <c r="AS30" s="430" t="s">
        <v>117</v>
      </c>
    </row>
    <row r="31" spans="1:47" ht="15.75" x14ac:dyDescent="0.25">
      <c r="A31" s="421"/>
      <c r="W31" s="443"/>
      <c r="X31" s="377" t="s">
        <v>139</v>
      </c>
      <c r="AM31" s="423"/>
      <c r="AN31" s="422"/>
    </row>
    <row r="32" spans="1:47" x14ac:dyDescent="0.2">
      <c r="A32" s="421"/>
      <c r="B32" s="377"/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443"/>
      <c r="X32" s="377"/>
      <c r="Y32" s="430" t="s">
        <v>78</v>
      </c>
      <c r="Z32" s="430" t="s">
        <v>98</v>
      </c>
      <c r="AA32" s="430" t="s">
        <v>72</v>
      </c>
      <c r="AB32" s="430" t="s">
        <v>90</v>
      </c>
      <c r="AC32" s="430" t="s">
        <v>118</v>
      </c>
      <c r="AD32" s="430" t="s">
        <v>20</v>
      </c>
      <c r="AE32" s="430" t="s">
        <v>68</v>
      </c>
      <c r="AF32" s="430" t="s">
        <v>51</v>
      </c>
      <c r="AG32" s="430" t="s">
        <v>110</v>
      </c>
      <c r="AH32" s="430" t="s">
        <v>55</v>
      </c>
      <c r="AI32" s="430" t="s">
        <v>131</v>
      </c>
      <c r="AJ32" s="430" t="s">
        <v>63</v>
      </c>
      <c r="AK32" s="430" t="s">
        <v>62</v>
      </c>
      <c r="AL32" s="430" t="s">
        <v>15</v>
      </c>
      <c r="AM32" s="430" t="s">
        <v>97</v>
      </c>
      <c r="AN32" s="424"/>
    </row>
    <row r="33" spans="1:45" ht="15.75" x14ac:dyDescent="0.25">
      <c r="X33" s="377"/>
      <c r="AG33" s="421"/>
      <c r="AH33" s="421"/>
      <c r="AI33" s="421"/>
      <c r="AJ33" s="421"/>
      <c r="AK33" s="421"/>
      <c r="AL33" s="421"/>
      <c r="AM33" s="423"/>
      <c r="AN33" s="422"/>
    </row>
    <row r="34" spans="1:45" ht="15.75" x14ac:dyDescent="0.25">
      <c r="B34" s="377"/>
      <c r="C34" s="377"/>
      <c r="D34" s="377"/>
      <c r="AL34" s="421"/>
      <c r="AM34" s="423"/>
      <c r="AN34" s="422"/>
    </row>
    <row r="35" spans="1:45" ht="18" x14ac:dyDescent="0.25">
      <c r="A35" s="514" t="s">
        <v>53</v>
      </c>
      <c r="B35" s="514"/>
      <c r="C35" s="514"/>
      <c r="D35" s="514"/>
      <c r="E35" s="514"/>
      <c r="F35" s="434"/>
      <c r="G35" s="434"/>
      <c r="H35" s="434"/>
      <c r="I35" s="434"/>
      <c r="J35" s="434"/>
      <c r="K35" s="434"/>
      <c r="L35" s="434"/>
      <c r="M35" s="434"/>
      <c r="N35" s="434"/>
      <c r="O35" s="433"/>
      <c r="P35" s="433"/>
      <c r="Q35" s="433"/>
      <c r="R35" s="433"/>
      <c r="S35" s="433"/>
      <c r="T35" s="433"/>
      <c r="X35" s="381"/>
      <c r="Y35" s="377"/>
      <c r="Z35" s="377"/>
      <c r="AA35" s="377"/>
      <c r="AB35" s="377"/>
      <c r="AC35" s="377"/>
      <c r="AD35" s="377"/>
      <c r="AE35" s="377"/>
      <c r="AF35" s="377"/>
      <c r="AG35" s="377"/>
      <c r="AH35" s="377"/>
      <c r="AI35" s="377"/>
      <c r="AJ35" s="377"/>
      <c r="AK35" s="377"/>
      <c r="AL35" s="377"/>
      <c r="AM35" s="377"/>
      <c r="AN35" s="377"/>
      <c r="AO35" s="377"/>
      <c r="AP35" s="377"/>
      <c r="AQ35" s="377"/>
      <c r="AR35" s="377"/>
      <c r="AS35" s="377"/>
    </row>
    <row r="36" spans="1:45" ht="16.5" thickBot="1" x14ac:dyDescent="0.3">
      <c r="A36" s="436"/>
      <c r="B36" s="435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3"/>
      <c r="P36" s="433"/>
      <c r="Q36" s="423"/>
      <c r="R36" s="423"/>
      <c r="S36" s="423"/>
      <c r="T36" s="423"/>
      <c r="U36" s="423"/>
      <c r="V36" s="423"/>
      <c r="X36" s="377"/>
    </row>
    <row r="37" spans="1:45" ht="102" customHeight="1" thickBot="1" x14ac:dyDescent="0.45">
      <c r="A37" s="516" t="str">
        <f>CONCATENATE("FLORET        ",AE3)</f>
        <v>FLORET        groot wapen</v>
      </c>
      <c r="B37" s="517"/>
      <c r="C37" s="518" t="str">
        <f>CONCATENATE(AC3,"                     ", AD3)</f>
        <v>LOPER 11                     gemengd elek./mech.</v>
      </c>
      <c r="D37" s="519"/>
      <c r="E37" s="520"/>
      <c r="F37" s="520"/>
      <c r="G37" s="520"/>
      <c r="H37" s="520"/>
      <c r="I37" s="520"/>
      <c r="J37" s="520"/>
      <c r="K37" s="521"/>
      <c r="L37" s="522">
        <f>AA3</f>
        <v>2</v>
      </c>
      <c r="M37" s="523"/>
      <c r="N37" s="490" t="s">
        <v>69</v>
      </c>
      <c r="O37" s="524" t="s">
        <v>151</v>
      </c>
      <c r="P37" s="525"/>
      <c r="Q37" s="524" t="s">
        <v>150</v>
      </c>
      <c r="R37" s="525"/>
      <c r="S37" s="524" t="s">
        <v>73</v>
      </c>
      <c r="T37" s="525"/>
      <c r="U37" s="526" t="s">
        <v>95</v>
      </c>
      <c r="V37" s="527"/>
      <c r="W37" s="146" t="s">
        <v>142</v>
      </c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77"/>
      <c r="AM37" s="377"/>
      <c r="AN37" s="377"/>
      <c r="AO37" s="377"/>
      <c r="AP37" s="377"/>
      <c r="AQ37" s="377"/>
      <c r="AR37" s="377"/>
      <c r="AS37" s="377"/>
    </row>
    <row r="38" spans="1:45" ht="16.5" thickBot="1" x14ac:dyDescent="0.3">
      <c r="A38" s="416" t="s">
        <v>100</v>
      </c>
      <c r="B38" s="420"/>
      <c r="C38" s="419">
        <v>1</v>
      </c>
      <c r="D38" s="418">
        <v>2</v>
      </c>
      <c r="E38" s="418">
        <v>3</v>
      </c>
      <c r="F38" s="418">
        <v>4</v>
      </c>
      <c r="G38" s="418">
        <v>5</v>
      </c>
      <c r="H38" s="418">
        <v>6</v>
      </c>
      <c r="I38" s="418">
        <v>7</v>
      </c>
      <c r="J38" s="418">
        <v>8</v>
      </c>
      <c r="K38" s="418">
        <v>9</v>
      </c>
      <c r="L38" s="417">
        <v>10</v>
      </c>
      <c r="M38" s="417">
        <v>11</v>
      </c>
      <c r="N38" s="414">
        <v>12</v>
      </c>
      <c r="O38" s="416" t="s">
        <v>99</v>
      </c>
      <c r="P38" s="415" t="s">
        <v>101</v>
      </c>
      <c r="Q38" s="413" t="s">
        <v>99</v>
      </c>
      <c r="R38" s="414" t="s">
        <v>101</v>
      </c>
      <c r="S38" s="413" t="s">
        <v>99</v>
      </c>
      <c r="T38" s="412" t="s">
        <v>101</v>
      </c>
      <c r="U38" s="528"/>
      <c r="V38" s="529"/>
      <c r="X38" s="442" t="s">
        <v>39</v>
      </c>
      <c r="Y38" s="441" t="s">
        <v>130</v>
      </c>
      <c r="Z38" s="441" t="s">
        <v>118</v>
      </c>
      <c r="AA38" s="441" t="s">
        <v>28</v>
      </c>
      <c r="AB38" s="441" t="s">
        <v>83</v>
      </c>
      <c r="AC38" s="441" t="s">
        <v>1</v>
      </c>
      <c r="AD38" s="441" t="s">
        <v>78</v>
      </c>
      <c r="AE38" s="441" t="s">
        <v>63</v>
      </c>
      <c r="AF38" s="441" t="s">
        <v>134</v>
      </c>
      <c r="AG38" s="441" t="s">
        <v>126</v>
      </c>
      <c r="AH38" s="441" t="s">
        <v>45</v>
      </c>
      <c r="AI38" s="441" t="s">
        <v>25</v>
      </c>
      <c r="AJ38" s="441" t="s">
        <v>81</v>
      </c>
      <c r="AK38" s="441" t="s">
        <v>3</v>
      </c>
      <c r="AL38" s="441" t="s">
        <v>33</v>
      </c>
      <c r="AM38" s="441" t="s">
        <v>76</v>
      </c>
      <c r="AN38" s="441" t="s">
        <v>108</v>
      </c>
      <c r="AO38" s="441" t="s">
        <v>137</v>
      </c>
      <c r="AP38" s="441" t="s">
        <v>16</v>
      </c>
      <c r="AQ38" s="441" t="s">
        <v>17</v>
      </c>
      <c r="AR38" s="441" t="s">
        <v>109</v>
      </c>
      <c r="AS38" s="441" t="s">
        <v>15</v>
      </c>
    </row>
    <row r="39" spans="1:45" ht="15.75" x14ac:dyDescent="0.25">
      <c r="A39" s="174" t="s">
        <v>297</v>
      </c>
      <c r="B39" s="400">
        <v>1</v>
      </c>
      <c r="C39" s="411"/>
      <c r="D39" s="410"/>
      <c r="E39" s="410"/>
      <c r="F39" s="410"/>
      <c r="G39" s="410"/>
      <c r="H39" s="410"/>
      <c r="I39" s="410"/>
      <c r="J39" s="409"/>
      <c r="K39" s="409"/>
      <c r="L39" s="409"/>
      <c r="M39" s="409"/>
      <c r="N39" s="407"/>
      <c r="O39" s="392"/>
      <c r="P39" s="393"/>
      <c r="Q39" s="392"/>
      <c r="R39" s="393"/>
      <c r="S39" s="392"/>
      <c r="T39" s="391"/>
      <c r="U39" s="508"/>
      <c r="V39" s="509"/>
      <c r="X39" s="377" t="s">
        <v>32</v>
      </c>
    </row>
    <row r="40" spans="1:45" ht="15.75" x14ac:dyDescent="0.25">
      <c r="A40" s="174" t="s">
        <v>274</v>
      </c>
      <c r="B40" s="402">
        <v>2</v>
      </c>
      <c r="C40" s="406"/>
      <c r="D40" s="404"/>
      <c r="E40" s="405"/>
      <c r="F40" s="405"/>
      <c r="G40" s="405"/>
      <c r="H40" s="405"/>
      <c r="I40" s="405"/>
      <c r="J40" s="408"/>
      <c r="K40" s="408"/>
      <c r="L40" s="408"/>
      <c r="M40" s="408"/>
      <c r="N40" s="407"/>
      <c r="O40" s="392"/>
      <c r="P40" s="393"/>
      <c r="Q40" s="392"/>
      <c r="R40" s="393"/>
      <c r="S40" s="392"/>
      <c r="T40" s="391"/>
      <c r="U40" s="508"/>
      <c r="V40" s="509"/>
      <c r="X40" s="377"/>
      <c r="Y40" s="430" t="s">
        <v>84</v>
      </c>
      <c r="Z40" s="430" t="s">
        <v>24</v>
      </c>
      <c r="AA40" s="430" t="s">
        <v>48</v>
      </c>
      <c r="AB40" s="430" t="s">
        <v>2</v>
      </c>
      <c r="AC40" s="430" t="s">
        <v>132</v>
      </c>
      <c r="AD40" s="430" t="s">
        <v>55</v>
      </c>
      <c r="AE40" s="430" t="s">
        <v>51</v>
      </c>
      <c r="AF40" s="430" t="s">
        <v>12</v>
      </c>
      <c r="AG40" s="430" t="s">
        <v>121</v>
      </c>
      <c r="AH40" s="430" t="s">
        <v>37</v>
      </c>
      <c r="AI40" s="430" t="s">
        <v>86</v>
      </c>
      <c r="AJ40" s="430" t="s">
        <v>116</v>
      </c>
      <c r="AK40" s="430" t="s">
        <v>115</v>
      </c>
      <c r="AL40" s="430" t="s">
        <v>120</v>
      </c>
      <c r="AM40" s="430" t="s">
        <v>59</v>
      </c>
      <c r="AN40" s="430" t="s">
        <v>50</v>
      </c>
      <c r="AO40" s="430" t="s">
        <v>75</v>
      </c>
      <c r="AP40" s="430" t="s">
        <v>123</v>
      </c>
      <c r="AQ40" s="430" t="s">
        <v>98</v>
      </c>
      <c r="AR40" s="430" t="s">
        <v>49</v>
      </c>
      <c r="AS40" s="430" t="s">
        <v>58</v>
      </c>
    </row>
    <row r="41" spans="1:45" ht="15.75" x14ac:dyDescent="0.25">
      <c r="A41" s="155" t="s">
        <v>280</v>
      </c>
      <c r="B41" s="400">
        <v>3</v>
      </c>
      <c r="C41" s="406"/>
      <c r="D41" s="405"/>
      <c r="E41" s="404"/>
      <c r="F41" s="405"/>
      <c r="G41" s="405"/>
      <c r="H41" s="405"/>
      <c r="I41" s="405"/>
      <c r="J41" s="408"/>
      <c r="K41" s="408"/>
      <c r="L41" s="408"/>
      <c r="M41" s="408"/>
      <c r="N41" s="407"/>
      <c r="O41" s="392"/>
      <c r="P41" s="393"/>
      <c r="Q41" s="392"/>
      <c r="R41" s="393"/>
      <c r="S41" s="392"/>
      <c r="T41" s="391"/>
      <c r="U41" s="508"/>
      <c r="V41" s="509"/>
      <c r="X41" s="421"/>
      <c r="AE41" s="421"/>
      <c r="AF41" s="421"/>
      <c r="AG41" s="421"/>
      <c r="AH41" s="421"/>
      <c r="AI41" s="421"/>
      <c r="AJ41" s="421"/>
      <c r="AK41" s="421"/>
      <c r="AL41" s="421"/>
      <c r="AM41" s="491"/>
      <c r="AN41" s="424"/>
    </row>
    <row r="42" spans="1:45" ht="15.75" x14ac:dyDescent="0.25">
      <c r="A42" s="174" t="s">
        <v>672</v>
      </c>
      <c r="B42" s="402">
        <v>4</v>
      </c>
      <c r="C42" s="406"/>
      <c r="D42" s="405"/>
      <c r="E42" s="405"/>
      <c r="F42" s="404"/>
      <c r="G42" s="405"/>
      <c r="H42" s="405"/>
      <c r="I42" s="405"/>
      <c r="J42" s="408"/>
      <c r="K42" s="408"/>
      <c r="L42" s="408"/>
      <c r="M42" s="408"/>
      <c r="N42" s="407"/>
      <c r="O42" s="392"/>
      <c r="P42" s="393"/>
      <c r="Q42" s="392"/>
      <c r="R42" s="393"/>
      <c r="S42" s="392"/>
      <c r="T42" s="391"/>
      <c r="U42" s="508"/>
      <c r="V42" s="509"/>
      <c r="Y42" s="430" t="s">
        <v>62</v>
      </c>
      <c r="Z42" s="430" t="s">
        <v>67</v>
      </c>
      <c r="AA42" s="430" t="s">
        <v>43</v>
      </c>
      <c r="AM42" s="491"/>
      <c r="AN42" s="424"/>
    </row>
    <row r="43" spans="1:45" ht="15.75" x14ac:dyDescent="0.25">
      <c r="A43" s="174" t="s">
        <v>334</v>
      </c>
      <c r="B43" s="400">
        <v>5</v>
      </c>
      <c r="C43" s="406"/>
      <c r="D43" s="405"/>
      <c r="E43" s="405"/>
      <c r="F43" s="405"/>
      <c r="G43" s="404"/>
      <c r="H43" s="405"/>
      <c r="I43" s="405"/>
      <c r="J43" s="408"/>
      <c r="K43" s="408"/>
      <c r="L43" s="408"/>
      <c r="M43" s="408"/>
      <c r="N43" s="407"/>
      <c r="O43" s="392"/>
      <c r="P43" s="393"/>
      <c r="Q43" s="392"/>
      <c r="R43" s="393"/>
      <c r="S43" s="392"/>
      <c r="T43" s="391"/>
      <c r="U43" s="508"/>
      <c r="V43" s="509"/>
      <c r="AM43" s="376"/>
      <c r="AN43" s="375"/>
    </row>
    <row r="44" spans="1:45" ht="15.75" x14ac:dyDescent="0.25">
      <c r="A44" s="174" t="s">
        <v>268</v>
      </c>
      <c r="B44" s="402">
        <v>6</v>
      </c>
      <c r="C44" s="406"/>
      <c r="D44" s="405"/>
      <c r="E44" s="405"/>
      <c r="F44" s="405"/>
      <c r="G44" s="405"/>
      <c r="H44" s="404"/>
      <c r="I44" s="405"/>
      <c r="J44" s="408"/>
      <c r="K44" s="408"/>
      <c r="L44" s="408"/>
      <c r="M44" s="408"/>
      <c r="N44" s="407"/>
      <c r="O44" s="392"/>
      <c r="P44" s="393"/>
      <c r="Q44" s="392"/>
      <c r="R44" s="393"/>
      <c r="S44" s="392"/>
      <c r="T44" s="391"/>
      <c r="U44" s="508"/>
      <c r="V44" s="509"/>
      <c r="AM44" s="376"/>
      <c r="AN44" s="375"/>
    </row>
    <row r="45" spans="1:45" ht="15.75" x14ac:dyDescent="0.25">
      <c r="A45" s="174" t="s">
        <v>644</v>
      </c>
      <c r="B45" s="400">
        <v>7</v>
      </c>
      <c r="C45" s="406"/>
      <c r="D45" s="405"/>
      <c r="E45" s="405"/>
      <c r="F45" s="405"/>
      <c r="G45" s="405"/>
      <c r="H45" s="405"/>
      <c r="I45" s="404"/>
      <c r="J45" s="403"/>
      <c r="K45" s="403"/>
      <c r="L45" s="403"/>
      <c r="M45" s="403"/>
      <c r="N45" s="394"/>
      <c r="O45" s="392"/>
      <c r="P45" s="393"/>
      <c r="Q45" s="392"/>
      <c r="R45" s="393"/>
      <c r="S45" s="392"/>
      <c r="T45" s="391"/>
      <c r="U45" s="508"/>
      <c r="V45" s="509"/>
      <c r="X45" s="440">
        <v>11</v>
      </c>
      <c r="Y45" s="430" t="s">
        <v>40</v>
      </c>
      <c r="Z45" s="430" t="s">
        <v>87</v>
      </c>
      <c r="AA45" s="430" t="s">
        <v>24</v>
      </c>
      <c r="AB45" s="430" t="s">
        <v>86</v>
      </c>
      <c r="AC45" s="430" t="s">
        <v>108</v>
      </c>
      <c r="AD45" s="430" t="s">
        <v>85</v>
      </c>
      <c r="AE45" s="430" t="s">
        <v>58</v>
      </c>
      <c r="AF45" s="430" t="s">
        <v>84</v>
      </c>
      <c r="AG45" s="430" t="s">
        <v>140</v>
      </c>
      <c r="AH45" s="430" t="s">
        <v>61</v>
      </c>
      <c r="AI45" s="430" t="s">
        <v>43</v>
      </c>
      <c r="AJ45" s="430" t="s">
        <v>124</v>
      </c>
      <c r="AK45" s="430" t="s">
        <v>15</v>
      </c>
      <c r="AL45" s="430" t="s">
        <v>62</v>
      </c>
      <c r="AM45" s="430" t="s">
        <v>63</v>
      </c>
      <c r="AN45" s="430" t="s">
        <v>115</v>
      </c>
      <c r="AO45" s="430" t="s">
        <v>33</v>
      </c>
      <c r="AP45" s="430" t="s">
        <v>21</v>
      </c>
      <c r="AQ45" s="430" t="s">
        <v>28</v>
      </c>
      <c r="AR45" s="430" t="s">
        <v>137</v>
      </c>
      <c r="AS45" s="430" t="s">
        <v>131</v>
      </c>
    </row>
    <row r="46" spans="1:45" ht="15.75" x14ac:dyDescent="0.25">
      <c r="A46" s="174" t="s">
        <v>665</v>
      </c>
      <c r="B46" s="402">
        <v>8</v>
      </c>
      <c r="C46" s="399"/>
      <c r="D46" s="398"/>
      <c r="E46" s="398"/>
      <c r="F46" s="398"/>
      <c r="G46" s="398"/>
      <c r="H46" s="398"/>
      <c r="I46" s="397"/>
      <c r="J46" s="395"/>
      <c r="K46" s="396"/>
      <c r="L46" s="396"/>
      <c r="M46" s="396"/>
      <c r="N46" s="394"/>
      <c r="O46" s="392"/>
      <c r="P46" s="393"/>
      <c r="Q46" s="392"/>
      <c r="R46" s="393"/>
      <c r="S46" s="392"/>
      <c r="T46" s="391"/>
      <c r="U46" s="508"/>
      <c r="V46" s="509"/>
      <c r="X46" s="421">
        <v>55</v>
      </c>
      <c r="AM46" s="491"/>
      <c r="AN46" s="424"/>
    </row>
    <row r="47" spans="1:45" ht="15.75" x14ac:dyDescent="0.25">
      <c r="A47" s="401"/>
      <c r="B47" s="400">
        <v>9</v>
      </c>
      <c r="C47" s="399"/>
      <c r="D47" s="398"/>
      <c r="E47" s="398"/>
      <c r="F47" s="398"/>
      <c r="G47" s="398"/>
      <c r="H47" s="398"/>
      <c r="I47" s="397"/>
      <c r="J47" s="396"/>
      <c r="K47" s="395"/>
      <c r="L47" s="396"/>
      <c r="M47" s="396"/>
      <c r="N47" s="394"/>
      <c r="O47" s="392"/>
      <c r="P47" s="393"/>
      <c r="Q47" s="392"/>
      <c r="R47" s="393"/>
      <c r="S47" s="392"/>
      <c r="T47" s="391"/>
      <c r="U47" s="508"/>
      <c r="V47" s="509"/>
      <c r="Y47" s="430" t="s">
        <v>55</v>
      </c>
      <c r="Z47" s="430" t="s">
        <v>81</v>
      </c>
      <c r="AA47" s="430" t="s">
        <v>22</v>
      </c>
      <c r="AB47" s="430" t="s">
        <v>126</v>
      </c>
      <c r="AC47" s="430" t="s">
        <v>105</v>
      </c>
      <c r="AD47" s="430" t="s">
        <v>78</v>
      </c>
      <c r="AE47" s="430" t="s">
        <v>75</v>
      </c>
      <c r="AF47" s="430" t="s">
        <v>129</v>
      </c>
      <c r="AG47" s="430" t="s">
        <v>14</v>
      </c>
      <c r="AH47" s="430" t="s">
        <v>109</v>
      </c>
      <c r="AI47" s="430" t="s">
        <v>38</v>
      </c>
      <c r="AJ47" s="430" t="s">
        <v>94</v>
      </c>
      <c r="AK47" s="430" t="s">
        <v>128</v>
      </c>
      <c r="AL47" s="430" t="s">
        <v>2</v>
      </c>
      <c r="AM47" s="430" t="s">
        <v>42</v>
      </c>
      <c r="AN47" s="430" t="s">
        <v>50</v>
      </c>
      <c r="AO47" s="430" t="s">
        <v>8</v>
      </c>
      <c r="AP47" s="430" t="s">
        <v>59</v>
      </c>
      <c r="AQ47" s="430" t="s">
        <v>104</v>
      </c>
      <c r="AR47" s="430" t="s">
        <v>130</v>
      </c>
      <c r="AS47" s="430" t="s">
        <v>51</v>
      </c>
    </row>
    <row r="48" spans="1:45" ht="15.75" x14ac:dyDescent="0.25">
      <c r="A48" s="401"/>
      <c r="B48" s="402">
        <v>10</v>
      </c>
      <c r="C48" s="399"/>
      <c r="D48" s="398"/>
      <c r="E48" s="398"/>
      <c r="F48" s="398"/>
      <c r="G48" s="398"/>
      <c r="H48" s="398"/>
      <c r="I48" s="397"/>
      <c r="J48" s="396"/>
      <c r="K48" s="396"/>
      <c r="L48" s="395"/>
      <c r="M48" s="396"/>
      <c r="N48" s="394"/>
      <c r="O48" s="392"/>
      <c r="P48" s="393"/>
      <c r="Q48" s="392"/>
      <c r="R48" s="393"/>
      <c r="S48" s="392"/>
      <c r="T48" s="391"/>
      <c r="U48" s="508"/>
      <c r="V48" s="509"/>
    </row>
    <row r="49" spans="1:45" ht="15.75" x14ac:dyDescent="0.25">
      <c r="A49" s="401"/>
      <c r="B49" s="400">
        <v>11</v>
      </c>
      <c r="C49" s="399"/>
      <c r="D49" s="398"/>
      <c r="E49" s="398"/>
      <c r="F49" s="398"/>
      <c r="G49" s="398"/>
      <c r="H49" s="398"/>
      <c r="I49" s="397"/>
      <c r="J49" s="396"/>
      <c r="K49" s="396"/>
      <c r="L49" s="396"/>
      <c r="M49" s="395"/>
      <c r="N49" s="394"/>
      <c r="O49" s="392"/>
      <c r="P49" s="393"/>
      <c r="Q49" s="392"/>
      <c r="R49" s="393"/>
      <c r="S49" s="392"/>
      <c r="T49" s="391"/>
      <c r="U49" s="508"/>
      <c r="V49" s="509"/>
      <c r="Y49" s="439" t="s">
        <v>110</v>
      </c>
      <c r="Z49" s="439" t="s">
        <v>36</v>
      </c>
      <c r="AA49" s="439" t="s">
        <v>134</v>
      </c>
      <c r="AB49" s="439" t="s">
        <v>65</v>
      </c>
      <c r="AC49" s="439" t="s">
        <v>3</v>
      </c>
      <c r="AD49" s="439" t="s">
        <v>19</v>
      </c>
      <c r="AE49" s="439" t="s">
        <v>83</v>
      </c>
      <c r="AF49" s="439" t="s">
        <v>16</v>
      </c>
      <c r="AG49" s="439" t="s">
        <v>76</v>
      </c>
      <c r="AH49" s="439" t="s">
        <v>23</v>
      </c>
      <c r="AI49" s="439" t="s">
        <v>17</v>
      </c>
      <c r="AJ49" s="439" t="s">
        <v>118</v>
      </c>
      <c r="AK49" s="439" t="s">
        <v>45</v>
      </c>
    </row>
    <row r="50" spans="1:45" ht="16.5" thickBot="1" x14ac:dyDescent="0.3">
      <c r="A50" s="390"/>
      <c r="B50" s="389">
        <v>12</v>
      </c>
      <c r="C50" s="388"/>
      <c r="D50" s="387"/>
      <c r="E50" s="387"/>
      <c r="F50" s="387"/>
      <c r="G50" s="387"/>
      <c r="H50" s="387"/>
      <c r="I50" s="387"/>
      <c r="J50" s="386"/>
      <c r="K50" s="386"/>
      <c r="L50" s="386"/>
      <c r="M50" s="386"/>
      <c r="N50" s="385"/>
      <c r="O50" s="383"/>
      <c r="P50" s="384"/>
      <c r="Q50" s="383"/>
      <c r="R50" s="384"/>
      <c r="S50" s="383"/>
      <c r="T50" s="382"/>
      <c r="U50" s="510"/>
      <c r="V50" s="511"/>
      <c r="X50" s="426"/>
      <c r="Y50" s="377"/>
      <c r="Z50" s="377"/>
      <c r="AA50" s="377"/>
      <c r="AB50" s="377"/>
      <c r="AC50" s="377"/>
      <c r="AD50" s="377"/>
      <c r="AE50" s="377"/>
      <c r="AF50" s="377"/>
      <c r="AG50" s="377"/>
      <c r="AH50" s="377"/>
      <c r="AI50" s="377"/>
      <c r="AJ50" s="377"/>
      <c r="AK50" s="377"/>
      <c r="AL50" s="377"/>
      <c r="AM50" s="377"/>
      <c r="AN50" s="377"/>
      <c r="AO50" s="377"/>
      <c r="AP50" s="377"/>
      <c r="AQ50" s="377"/>
      <c r="AR50" s="377"/>
      <c r="AS50" s="377"/>
    </row>
    <row r="51" spans="1:45" ht="16.5" thickBot="1" x14ac:dyDescent="0.3">
      <c r="A51" s="436"/>
      <c r="B51" s="435"/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N51" s="434"/>
      <c r="O51" s="433"/>
      <c r="P51" s="433"/>
      <c r="Q51" s="423"/>
      <c r="R51" s="423"/>
      <c r="S51" s="423"/>
      <c r="T51" s="423"/>
      <c r="U51" s="423"/>
      <c r="V51" s="423"/>
      <c r="X51" s="431" t="s">
        <v>46</v>
      </c>
      <c r="Y51" s="430" t="s">
        <v>57</v>
      </c>
      <c r="Z51" s="430" t="s">
        <v>40</v>
      </c>
      <c r="AA51" s="430" t="s">
        <v>87</v>
      </c>
      <c r="AB51" s="430" t="s">
        <v>24</v>
      </c>
      <c r="AC51" s="430" t="s">
        <v>86</v>
      </c>
      <c r="AD51" s="430" t="s">
        <v>108</v>
      </c>
      <c r="AE51" s="430" t="s">
        <v>85</v>
      </c>
      <c r="AF51" s="430" t="s">
        <v>70</v>
      </c>
      <c r="AG51" s="430" t="s">
        <v>58</v>
      </c>
      <c r="AH51" s="430" t="s">
        <v>84</v>
      </c>
      <c r="AI51" s="430" t="s">
        <v>140</v>
      </c>
      <c r="AJ51" s="430" t="s">
        <v>61</v>
      </c>
      <c r="AK51" s="430" t="s">
        <v>43</v>
      </c>
      <c r="AL51" s="430" t="s">
        <v>124</v>
      </c>
      <c r="AM51" s="430" t="s">
        <v>92</v>
      </c>
      <c r="AN51" s="430" t="s">
        <v>15</v>
      </c>
      <c r="AO51" s="430" t="s">
        <v>62</v>
      </c>
      <c r="AP51" s="430" t="s">
        <v>63</v>
      </c>
      <c r="AQ51" s="430" t="s">
        <v>115</v>
      </c>
      <c r="AR51" s="430" t="s">
        <v>33</v>
      </c>
      <c r="AS51" s="430" t="s">
        <v>21</v>
      </c>
    </row>
    <row r="52" spans="1:45" ht="15.75" x14ac:dyDescent="0.25">
      <c r="A52" s="377" t="s">
        <v>149</v>
      </c>
      <c r="B52" s="435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3"/>
      <c r="P52" s="433"/>
      <c r="Q52" s="423"/>
      <c r="R52" s="423"/>
      <c r="S52" s="423"/>
      <c r="T52" s="423"/>
      <c r="U52" s="423"/>
      <c r="V52" s="423"/>
      <c r="X52" s="377" t="s">
        <v>91</v>
      </c>
    </row>
    <row r="53" spans="1:45" ht="15.75" x14ac:dyDescent="0.25">
      <c r="A53" s="446" t="s">
        <v>56</v>
      </c>
      <c r="B53" s="430" t="s">
        <v>126</v>
      </c>
      <c r="C53" s="430" t="s">
        <v>42</v>
      </c>
      <c r="D53" s="430" t="s">
        <v>12</v>
      </c>
      <c r="E53" s="430" t="s">
        <v>13</v>
      </c>
      <c r="F53" s="430" t="s">
        <v>76</v>
      </c>
      <c r="G53" s="430" t="s">
        <v>137</v>
      </c>
      <c r="H53" s="430" t="s">
        <v>61</v>
      </c>
      <c r="I53" s="430" t="s">
        <v>20</v>
      </c>
      <c r="J53" s="430" t="s">
        <v>68</v>
      </c>
      <c r="K53" s="430" t="s">
        <v>90</v>
      </c>
      <c r="L53" s="430" t="s">
        <v>79</v>
      </c>
      <c r="M53" s="430" t="s">
        <v>108</v>
      </c>
      <c r="N53" s="430" t="s">
        <v>3</v>
      </c>
      <c r="O53" s="430" t="s">
        <v>132</v>
      </c>
      <c r="P53" s="423"/>
      <c r="Q53" s="422"/>
      <c r="Y53" s="430" t="s">
        <v>113</v>
      </c>
      <c r="Z53" s="430" t="s">
        <v>28</v>
      </c>
      <c r="AA53" s="430" t="s">
        <v>137</v>
      </c>
      <c r="AB53" s="430" t="s">
        <v>131</v>
      </c>
      <c r="AC53" s="430" t="s">
        <v>55</v>
      </c>
      <c r="AD53" s="430" t="s">
        <v>81</v>
      </c>
      <c r="AE53" s="430" t="s">
        <v>22</v>
      </c>
      <c r="AF53" s="430" t="s">
        <v>35</v>
      </c>
      <c r="AG53" s="430" t="s">
        <v>126</v>
      </c>
      <c r="AH53" s="430" t="s">
        <v>105</v>
      </c>
      <c r="AI53" s="430" t="s">
        <v>78</v>
      </c>
      <c r="AJ53" s="430" t="s">
        <v>75</v>
      </c>
      <c r="AK53" s="430" t="s">
        <v>129</v>
      </c>
      <c r="AL53" s="430" t="s">
        <v>14</v>
      </c>
      <c r="AM53" s="430" t="s">
        <v>41</v>
      </c>
      <c r="AN53" s="430" t="s">
        <v>109</v>
      </c>
      <c r="AO53" s="430" t="s">
        <v>38</v>
      </c>
      <c r="AP53" s="430" t="s">
        <v>94</v>
      </c>
      <c r="AQ53" s="430" t="s">
        <v>128</v>
      </c>
      <c r="AR53" s="430" t="s">
        <v>2</v>
      </c>
      <c r="AS53" s="430" t="s">
        <v>4</v>
      </c>
    </row>
    <row r="54" spans="1:45" ht="15.75" x14ac:dyDescent="0.25">
      <c r="A54" s="377" t="s">
        <v>44</v>
      </c>
      <c r="P54" s="423"/>
      <c r="Q54" s="422"/>
      <c r="X54" s="421"/>
    </row>
    <row r="55" spans="1:45" ht="16.5" thickBot="1" x14ac:dyDescent="0.3">
      <c r="A55" s="377"/>
      <c r="B55" s="430" t="s">
        <v>38</v>
      </c>
      <c r="C55" s="430" t="s">
        <v>62</v>
      </c>
      <c r="D55" s="430" t="s">
        <v>26</v>
      </c>
      <c r="E55" s="430" t="s">
        <v>74</v>
      </c>
      <c r="F55" s="430" t="s">
        <v>80</v>
      </c>
      <c r="G55" s="430" t="s">
        <v>120</v>
      </c>
      <c r="H55" s="430" t="s">
        <v>49</v>
      </c>
      <c r="I55" s="430" t="s">
        <v>37</v>
      </c>
      <c r="J55" s="430" t="s">
        <v>127</v>
      </c>
      <c r="K55" s="430" t="s">
        <v>105</v>
      </c>
      <c r="L55" s="430" t="s">
        <v>133</v>
      </c>
      <c r="M55" s="430" t="s">
        <v>135</v>
      </c>
      <c r="N55" s="430" t="s">
        <v>96</v>
      </c>
      <c r="O55" s="430" t="s">
        <v>65</v>
      </c>
      <c r="P55" s="423"/>
      <c r="Q55" s="422"/>
      <c r="X55" s="421"/>
      <c r="Y55" s="430" t="s">
        <v>42</v>
      </c>
      <c r="Z55" s="430" t="s">
        <v>50</v>
      </c>
      <c r="AA55" s="430" t="s">
        <v>8</v>
      </c>
      <c r="AB55" s="430" t="s">
        <v>59</v>
      </c>
      <c r="AC55" s="430" t="s">
        <v>5</v>
      </c>
      <c r="AD55" s="430" t="s">
        <v>104</v>
      </c>
      <c r="AE55" s="430" t="s">
        <v>130</v>
      </c>
      <c r="AF55" s="430" t="s">
        <v>51</v>
      </c>
      <c r="AG55" s="430" t="s">
        <v>110</v>
      </c>
      <c r="AH55" s="430" t="s">
        <v>82</v>
      </c>
      <c r="AI55" s="437" t="s">
        <v>36</v>
      </c>
      <c r="AJ55" s="437" t="s">
        <v>134</v>
      </c>
      <c r="AK55" s="437" t="s">
        <v>65</v>
      </c>
      <c r="AL55" s="437" t="s">
        <v>3</v>
      </c>
      <c r="AM55" s="437" t="s">
        <v>102</v>
      </c>
      <c r="AN55" s="437" t="s">
        <v>19</v>
      </c>
      <c r="AO55" s="437" t="s">
        <v>83</v>
      </c>
      <c r="AP55" s="437" t="s">
        <v>16</v>
      </c>
      <c r="AQ55" s="437" t="s">
        <v>76</v>
      </c>
      <c r="AR55" s="437" t="s">
        <v>103</v>
      </c>
      <c r="AS55" s="437" t="s">
        <v>23</v>
      </c>
    </row>
    <row r="56" spans="1:45" ht="16.5" thickTop="1" x14ac:dyDescent="0.25">
      <c r="A56" s="436"/>
      <c r="B56" s="435"/>
      <c r="C56" s="434"/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3"/>
      <c r="P56" s="433"/>
      <c r="Q56" s="423"/>
      <c r="R56" s="423"/>
      <c r="S56" s="423"/>
      <c r="T56" s="423"/>
      <c r="U56" s="423"/>
      <c r="V56" s="423"/>
    </row>
    <row r="57" spans="1:45" ht="16.5" thickBot="1" x14ac:dyDescent="0.3">
      <c r="A57" s="436"/>
      <c r="B57" s="435"/>
      <c r="C57" s="434"/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3"/>
      <c r="P57" s="433"/>
      <c r="Q57" s="423"/>
      <c r="R57" s="423"/>
      <c r="S57" s="423"/>
      <c r="T57" s="423"/>
      <c r="U57" s="423"/>
      <c r="V57" s="423"/>
      <c r="Y57" s="437" t="s">
        <v>17</v>
      </c>
      <c r="Z57" s="437" t="s">
        <v>118</v>
      </c>
      <c r="AA57" s="437" t="s">
        <v>45</v>
      </c>
    </row>
    <row r="58" spans="1:45" ht="16.5" thickTop="1" x14ac:dyDescent="0.25">
      <c r="A58" s="436"/>
      <c r="B58" s="435"/>
      <c r="C58" s="434"/>
      <c r="D58" s="434"/>
      <c r="E58" s="434"/>
      <c r="F58" s="434"/>
      <c r="G58" s="434"/>
      <c r="H58" s="434"/>
      <c r="I58" s="434"/>
      <c r="J58" s="434"/>
      <c r="K58" s="434"/>
      <c r="L58" s="434"/>
      <c r="M58" s="434"/>
      <c r="N58" s="434"/>
      <c r="O58" s="433"/>
      <c r="P58" s="433"/>
      <c r="Q58" s="423"/>
      <c r="R58" s="423"/>
      <c r="S58" s="423"/>
      <c r="T58" s="423"/>
      <c r="U58" s="423"/>
      <c r="V58" s="423"/>
      <c r="X58" s="421"/>
      <c r="Y58" s="432"/>
      <c r="Z58" s="432"/>
      <c r="AA58" s="432"/>
      <c r="AB58" s="432"/>
      <c r="AC58" s="432"/>
      <c r="AD58" s="432"/>
      <c r="AE58" s="432"/>
      <c r="AF58" s="432"/>
      <c r="AG58" s="432"/>
      <c r="AH58" s="432"/>
      <c r="AI58" s="432"/>
      <c r="AJ58" s="432"/>
      <c r="AK58" s="432"/>
      <c r="AL58" s="432"/>
      <c r="AM58" s="376"/>
      <c r="AN58" s="375"/>
    </row>
    <row r="59" spans="1:45" ht="15.75" x14ac:dyDescent="0.25">
      <c r="A59" s="436"/>
      <c r="B59" s="435"/>
      <c r="C59" s="434"/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3"/>
      <c r="P59" s="433"/>
      <c r="Q59" s="423"/>
      <c r="R59" s="423"/>
      <c r="S59" s="423"/>
      <c r="T59" s="423"/>
      <c r="U59" s="423"/>
      <c r="V59" s="423"/>
      <c r="X59" s="421"/>
      <c r="Y59" s="432"/>
      <c r="Z59" s="432"/>
      <c r="AA59" s="432"/>
      <c r="AB59" s="432"/>
      <c r="AC59" s="432"/>
      <c r="AD59" s="432"/>
      <c r="AE59" s="432"/>
      <c r="AF59" s="432"/>
      <c r="AG59" s="432"/>
      <c r="AH59" s="432"/>
      <c r="AI59" s="432"/>
      <c r="AJ59" s="432"/>
      <c r="AK59" s="432"/>
      <c r="AL59" s="432"/>
      <c r="AM59" s="376"/>
      <c r="AN59" s="375"/>
    </row>
    <row r="60" spans="1:45" ht="24" thickBot="1" x14ac:dyDescent="0.4">
      <c r="A60" s="531" t="s">
        <v>53</v>
      </c>
      <c r="B60" s="531"/>
      <c r="C60" s="531"/>
      <c r="D60" s="531"/>
      <c r="E60" s="531"/>
      <c r="F60" s="531"/>
      <c r="G60" s="434"/>
      <c r="H60" s="434"/>
      <c r="I60" s="434"/>
      <c r="J60" s="434"/>
      <c r="K60" s="434"/>
      <c r="L60" s="434"/>
      <c r="M60" s="434"/>
      <c r="N60" s="434"/>
      <c r="O60" s="433"/>
      <c r="P60" s="433"/>
      <c r="Q60" s="423"/>
      <c r="R60" s="423"/>
      <c r="S60" s="423"/>
      <c r="T60" s="423"/>
      <c r="U60" s="423"/>
      <c r="V60" s="423"/>
      <c r="X60" s="421"/>
      <c r="Y60" s="432"/>
      <c r="Z60" s="432"/>
      <c r="AA60" s="432"/>
      <c r="AB60" s="432"/>
      <c r="AC60" s="432"/>
      <c r="AD60" s="432"/>
      <c r="AE60" s="432"/>
      <c r="AF60" s="432"/>
      <c r="AG60" s="432"/>
      <c r="AH60" s="432"/>
      <c r="AI60" s="432"/>
      <c r="AJ60" s="432"/>
      <c r="AK60" s="432"/>
      <c r="AL60" s="432"/>
      <c r="AM60" s="376"/>
      <c r="AN60" s="375"/>
    </row>
    <row r="61" spans="1:45" ht="116.1" customHeight="1" thickBot="1" x14ac:dyDescent="0.45">
      <c r="A61" s="516" t="str">
        <f>CONCATENATE("FLORET        ",AE4)</f>
        <v>FLORET        klein wapen</v>
      </c>
      <c r="B61" s="517"/>
      <c r="C61" s="518" t="str">
        <f>CONCATENATE(AC4,"                     ", AD4)</f>
        <v>LOPER 7                     elektrisch</v>
      </c>
      <c r="D61" s="519"/>
      <c r="E61" s="520"/>
      <c r="F61" s="520"/>
      <c r="G61" s="520"/>
      <c r="H61" s="520"/>
      <c r="I61" s="520"/>
      <c r="J61" s="520"/>
      <c r="K61" s="521"/>
      <c r="L61" s="522">
        <f>AA4</f>
        <v>2</v>
      </c>
      <c r="M61" s="523"/>
      <c r="N61" s="490" t="s">
        <v>69</v>
      </c>
      <c r="O61" s="524" t="s">
        <v>151</v>
      </c>
      <c r="P61" s="525"/>
      <c r="Q61" s="524" t="s">
        <v>150</v>
      </c>
      <c r="R61" s="525"/>
      <c r="S61" s="524" t="s">
        <v>73</v>
      </c>
      <c r="T61" s="525"/>
      <c r="U61" s="526" t="s">
        <v>95</v>
      </c>
      <c r="V61" s="527"/>
      <c r="W61" s="146" t="s">
        <v>143</v>
      </c>
      <c r="AM61" s="491"/>
      <c r="AN61" s="424"/>
    </row>
    <row r="62" spans="1:45" ht="16.5" thickBot="1" x14ac:dyDescent="0.3">
      <c r="A62" s="416" t="s">
        <v>100</v>
      </c>
      <c r="B62" s="420"/>
      <c r="C62" s="419">
        <v>1</v>
      </c>
      <c r="D62" s="418">
        <v>2</v>
      </c>
      <c r="E62" s="418">
        <v>3</v>
      </c>
      <c r="F62" s="418">
        <v>4</v>
      </c>
      <c r="G62" s="418">
        <v>5</v>
      </c>
      <c r="H62" s="418">
        <v>6</v>
      </c>
      <c r="I62" s="418">
        <v>7</v>
      </c>
      <c r="J62" s="418">
        <v>8</v>
      </c>
      <c r="K62" s="418">
        <v>9</v>
      </c>
      <c r="L62" s="417">
        <v>10</v>
      </c>
      <c r="M62" s="417">
        <v>11</v>
      </c>
      <c r="N62" s="414">
        <v>12</v>
      </c>
      <c r="O62" s="416" t="s">
        <v>99</v>
      </c>
      <c r="P62" s="415" t="s">
        <v>101</v>
      </c>
      <c r="Q62" s="413" t="s">
        <v>99</v>
      </c>
      <c r="R62" s="414" t="s">
        <v>101</v>
      </c>
      <c r="S62" s="413" t="s">
        <v>99</v>
      </c>
      <c r="T62" s="412" t="s">
        <v>101</v>
      </c>
      <c r="U62" s="528"/>
      <c r="V62" s="529"/>
    </row>
    <row r="63" spans="1:45" ht="15.75" x14ac:dyDescent="0.25">
      <c r="A63" s="174" t="s">
        <v>352</v>
      </c>
      <c r="B63" s="400">
        <v>1</v>
      </c>
      <c r="C63" s="411"/>
      <c r="D63" s="410"/>
      <c r="E63" s="410"/>
      <c r="F63" s="410"/>
      <c r="G63" s="410"/>
      <c r="H63" s="410"/>
      <c r="I63" s="410"/>
      <c r="J63" s="409"/>
      <c r="K63" s="409"/>
      <c r="L63" s="409"/>
      <c r="M63" s="409"/>
      <c r="N63" s="407"/>
      <c r="O63" s="392"/>
      <c r="P63" s="393"/>
      <c r="Q63" s="392"/>
      <c r="R63" s="393"/>
      <c r="S63" s="392"/>
      <c r="T63" s="391"/>
      <c r="U63" s="508"/>
      <c r="V63" s="509"/>
    </row>
    <row r="64" spans="1:45" ht="15.75" x14ac:dyDescent="0.25">
      <c r="A64" s="174" t="s">
        <v>329</v>
      </c>
      <c r="B64" s="402">
        <v>2</v>
      </c>
      <c r="C64" s="406"/>
      <c r="D64" s="404"/>
      <c r="E64" s="405"/>
      <c r="F64" s="405"/>
      <c r="G64" s="405"/>
      <c r="H64" s="405"/>
      <c r="I64" s="405"/>
      <c r="J64" s="408"/>
      <c r="K64" s="408"/>
      <c r="L64" s="408"/>
      <c r="M64" s="408"/>
      <c r="N64" s="407"/>
      <c r="O64" s="392"/>
      <c r="P64" s="393"/>
      <c r="Q64" s="392"/>
      <c r="R64" s="393"/>
      <c r="S64" s="392"/>
      <c r="T64" s="391"/>
      <c r="U64" s="508"/>
      <c r="V64" s="509"/>
    </row>
    <row r="65" spans="1:27" ht="15.75" x14ac:dyDescent="0.25">
      <c r="A65" s="174" t="s">
        <v>315</v>
      </c>
      <c r="B65" s="400">
        <v>3</v>
      </c>
      <c r="C65" s="406"/>
      <c r="D65" s="405"/>
      <c r="E65" s="404"/>
      <c r="F65" s="405"/>
      <c r="G65" s="405"/>
      <c r="H65" s="405"/>
      <c r="I65" s="405"/>
      <c r="J65" s="408"/>
      <c r="K65" s="408"/>
      <c r="L65" s="408"/>
      <c r="M65" s="408"/>
      <c r="N65" s="407"/>
      <c r="O65" s="392"/>
      <c r="P65" s="393"/>
      <c r="Q65" s="392"/>
      <c r="R65" s="393"/>
      <c r="S65" s="392"/>
      <c r="T65" s="391"/>
      <c r="U65" s="508"/>
      <c r="V65" s="509"/>
    </row>
    <row r="66" spans="1:27" ht="15.75" x14ac:dyDescent="0.25">
      <c r="A66" s="174" t="s">
        <v>646</v>
      </c>
      <c r="B66" s="402">
        <v>4</v>
      </c>
      <c r="C66" s="406"/>
      <c r="D66" s="405"/>
      <c r="E66" s="405"/>
      <c r="F66" s="404"/>
      <c r="G66" s="405"/>
      <c r="H66" s="405"/>
      <c r="I66" s="405"/>
      <c r="J66" s="408"/>
      <c r="K66" s="408"/>
      <c r="L66" s="408"/>
      <c r="M66" s="408"/>
      <c r="N66" s="407"/>
      <c r="O66" s="392"/>
      <c r="P66" s="393"/>
      <c r="Q66" s="392"/>
      <c r="R66" s="393"/>
      <c r="S66" s="392"/>
      <c r="T66" s="391"/>
      <c r="U66" s="508"/>
      <c r="V66" s="509"/>
    </row>
    <row r="67" spans="1:27" ht="15.75" x14ac:dyDescent="0.25">
      <c r="A67" s="155" t="s">
        <v>337</v>
      </c>
      <c r="B67" s="400">
        <v>5</v>
      </c>
      <c r="C67" s="406"/>
      <c r="D67" s="405"/>
      <c r="E67" s="405"/>
      <c r="F67" s="405"/>
      <c r="G67" s="404"/>
      <c r="H67" s="405"/>
      <c r="I67" s="405"/>
      <c r="J67" s="408"/>
      <c r="K67" s="408"/>
      <c r="L67" s="408"/>
      <c r="M67" s="408"/>
      <c r="N67" s="407"/>
      <c r="O67" s="392"/>
      <c r="P67" s="393"/>
      <c r="Q67" s="392"/>
      <c r="R67" s="393"/>
      <c r="S67" s="392"/>
      <c r="T67" s="391"/>
      <c r="U67" s="508"/>
      <c r="V67" s="509"/>
    </row>
    <row r="68" spans="1:27" ht="15.75" x14ac:dyDescent="0.25">
      <c r="A68" s="174" t="s">
        <v>365</v>
      </c>
      <c r="B68" s="402">
        <v>6</v>
      </c>
      <c r="C68" s="406"/>
      <c r="D68" s="405"/>
      <c r="E68" s="405"/>
      <c r="F68" s="405"/>
      <c r="G68" s="405"/>
      <c r="H68" s="404"/>
      <c r="I68" s="405"/>
      <c r="J68" s="408"/>
      <c r="K68" s="408"/>
      <c r="L68" s="408"/>
      <c r="M68" s="408"/>
      <c r="N68" s="407"/>
      <c r="O68" s="392"/>
      <c r="P68" s="393"/>
      <c r="Q68" s="392"/>
      <c r="R68" s="393"/>
      <c r="S68" s="392"/>
      <c r="T68" s="391"/>
      <c r="U68" s="508"/>
      <c r="V68" s="509"/>
    </row>
    <row r="69" spans="1:27" ht="15.75" x14ac:dyDescent="0.25">
      <c r="A69" s="174" t="s">
        <v>357</v>
      </c>
      <c r="B69" s="400">
        <v>7</v>
      </c>
      <c r="C69" s="406"/>
      <c r="D69" s="405"/>
      <c r="E69" s="405"/>
      <c r="F69" s="405"/>
      <c r="G69" s="405"/>
      <c r="H69" s="405"/>
      <c r="I69" s="404"/>
      <c r="J69" s="403"/>
      <c r="K69" s="403"/>
      <c r="L69" s="403"/>
      <c r="M69" s="403"/>
      <c r="N69" s="394"/>
      <c r="O69" s="392"/>
      <c r="P69" s="393"/>
      <c r="Q69" s="392"/>
      <c r="R69" s="393"/>
      <c r="S69" s="392"/>
      <c r="T69" s="391"/>
      <c r="U69" s="508"/>
      <c r="V69" s="509"/>
    </row>
    <row r="70" spans="1:27" ht="15.75" x14ac:dyDescent="0.25">
      <c r="A70" s="155" t="s">
        <v>356</v>
      </c>
      <c r="B70" s="402">
        <v>8</v>
      </c>
      <c r="C70" s="399"/>
      <c r="D70" s="398"/>
      <c r="E70" s="398"/>
      <c r="F70" s="398"/>
      <c r="G70" s="398"/>
      <c r="H70" s="398"/>
      <c r="I70" s="397"/>
      <c r="J70" s="395"/>
      <c r="K70" s="396"/>
      <c r="L70" s="396"/>
      <c r="M70" s="396"/>
      <c r="N70" s="394"/>
      <c r="O70" s="392"/>
      <c r="P70" s="393"/>
      <c r="Q70" s="392"/>
      <c r="R70" s="393"/>
      <c r="S70" s="392"/>
      <c r="T70" s="391"/>
      <c r="U70" s="508"/>
      <c r="V70" s="509"/>
    </row>
    <row r="71" spans="1:27" ht="15.75" x14ac:dyDescent="0.25">
      <c r="A71" s="401"/>
      <c r="B71" s="400">
        <v>9</v>
      </c>
      <c r="C71" s="399"/>
      <c r="D71" s="398"/>
      <c r="E71" s="398"/>
      <c r="F71" s="398"/>
      <c r="G71" s="398"/>
      <c r="H71" s="398"/>
      <c r="I71" s="397"/>
      <c r="J71" s="396"/>
      <c r="K71" s="395"/>
      <c r="L71" s="396"/>
      <c r="M71" s="396"/>
      <c r="N71" s="394"/>
      <c r="O71" s="392"/>
      <c r="P71" s="393"/>
      <c r="Q71" s="392"/>
      <c r="R71" s="393"/>
      <c r="S71" s="392"/>
      <c r="T71" s="391"/>
      <c r="U71" s="508"/>
      <c r="V71" s="509"/>
    </row>
    <row r="72" spans="1:27" ht="15.75" x14ac:dyDescent="0.25">
      <c r="A72" s="401"/>
      <c r="B72" s="402">
        <v>10</v>
      </c>
      <c r="C72" s="399"/>
      <c r="D72" s="398"/>
      <c r="E72" s="398"/>
      <c r="F72" s="398"/>
      <c r="G72" s="398"/>
      <c r="H72" s="398"/>
      <c r="I72" s="397"/>
      <c r="J72" s="396"/>
      <c r="K72" s="396"/>
      <c r="L72" s="395"/>
      <c r="M72" s="396"/>
      <c r="N72" s="394"/>
      <c r="O72" s="392"/>
      <c r="P72" s="393"/>
      <c r="Q72" s="392"/>
      <c r="R72" s="393"/>
      <c r="S72" s="392"/>
      <c r="T72" s="391"/>
      <c r="U72" s="508"/>
      <c r="V72" s="509"/>
    </row>
    <row r="73" spans="1:27" ht="15.75" x14ac:dyDescent="0.25">
      <c r="A73" s="401"/>
      <c r="B73" s="400">
        <v>11</v>
      </c>
      <c r="C73" s="399"/>
      <c r="D73" s="398"/>
      <c r="E73" s="398"/>
      <c r="F73" s="398"/>
      <c r="G73" s="398"/>
      <c r="H73" s="398"/>
      <c r="I73" s="397"/>
      <c r="J73" s="396"/>
      <c r="K73" s="396"/>
      <c r="L73" s="396"/>
      <c r="M73" s="395"/>
      <c r="N73" s="394"/>
      <c r="O73" s="392"/>
      <c r="P73" s="393"/>
      <c r="Q73" s="392"/>
      <c r="R73" s="393"/>
      <c r="S73" s="392"/>
      <c r="T73" s="391"/>
      <c r="U73" s="508"/>
      <c r="V73" s="509"/>
    </row>
    <row r="74" spans="1:27" ht="16.5" thickBot="1" x14ac:dyDescent="0.3">
      <c r="A74" s="390"/>
      <c r="B74" s="389">
        <v>12</v>
      </c>
      <c r="C74" s="388"/>
      <c r="D74" s="387"/>
      <c r="E74" s="387"/>
      <c r="F74" s="387"/>
      <c r="G74" s="387"/>
      <c r="H74" s="387"/>
      <c r="I74" s="387"/>
      <c r="J74" s="386"/>
      <c r="K74" s="386"/>
      <c r="L74" s="386"/>
      <c r="M74" s="386"/>
      <c r="N74" s="385"/>
      <c r="O74" s="383"/>
      <c r="P74" s="384"/>
      <c r="Q74" s="383"/>
      <c r="R74" s="384"/>
      <c r="S74" s="383"/>
      <c r="T74" s="382"/>
      <c r="U74" s="510"/>
      <c r="V74" s="511"/>
    </row>
    <row r="75" spans="1:27" ht="15.75" customHeight="1" x14ac:dyDescent="0.2"/>
    <row r="76" spans="1:27" ht="15.75" customHeight="1" x14ac:dyDescent="0.2">
      <c r="A76" s="377" t="s">
        <v>149</v>
      </c>
    </row>
    <row r="77" spans="1:27" ht="15.75" customHeight="1" x14ac:dyDescent="0.25">
      <c r="A77" s="446" t="s">
        <v>56</v>
      </c>
      <c r="B77" s="430" t="s">
        <v>126</v>
      </c>
      <c r="C77" s="430" t="s">
        <v>42</v>
      </c>
      <c r="D77" s="430" t="s">
        <v>12</v>
      </c>
      <c r="E77" s="430" t="s">
        <v>13</v>
      </c>
      <c r="F77" s="430" t="s">
        <v>76</v>
      </c>
      <c r="G77" s="430" t="s">
        <v>137</v>
      </c>
      <c r="H77" s="430" t="s">
        <v>61</v>
      </c>
      <c r="I77" s="430" t="s">
        <v>20</v>
      </c>
      <c r="J77" s="430" t="s">
        <v>68</v>
      </c>
      <c r="K77" s="430" t="s">
        <v>90</v>
      </c>
      <c r="L77" s="430" t="s">
        <v>79</v>
      </c>
      <c r="M77" s="430" t="s">
        <v>108</v>
      </c>
      <c r="N77" s="430" t="s">
        <v>3</v>
      </c>
      <c r="O77" s="430" t="s">
        <v>132</v>
      </c>
      <c r="P77" s="423"/>
      <c r="Q77" s="422"/>
      <c r="Y77" s="377"/>
      <c r="Z77" s="377"/>
      <c r="AA77" s="377"/>
    </row>
    <row r="78" spans="1:27" ht="15.75" customHeight="1" x14ac:dyDescent="0.25">
      <c r="A78" s="377" t="s">
        <v>44</v>
      </c>
      <c r="P78" s="423"/>
      <c r="Q78" s="422"/>
      <c r="Y78" s="377"/>
      <c r="Z78" s="377"/>
      <c r="AA78" s="377"/>
    </row>
    <row r="79" spans="1:27" ht="15.75" customHeight="1" x14ac:dyDescent="0.25">
      <c r="A79" s="377"/>
      <c r="B79" s="430" t="s">
        <v>38</v>
      </c>
      <c r="C79" s="430" t="s">
        <v>62</v>
      </c>
      <c r="D79" s="430" t="s">
        <v>26</v>
      </c>
      <c r="E79" s="430" t="s">
        <v>74</v>
      </c>
      <c r="F79" s="430" t="s">
        <v>80</v>
      </c>
      <c r="G79" s="430" t="s">
        <v>120</v>
      </c>
      <c r="H79" s="430" t="s">
        <v>49</v>
      </c>
      <c r="I79" s="430" t="s">
        <v>37</v>
      </c>
      <c r="J79" s="430" t="s">
        <v>127</v>
      </c>
      <c r="K79" s="430" t="s">
        <v>105</v>
      </c>
      <c r="L79" s="430" t="s">
        <v>133</v>
      </c>
      <c r="M79" s="430" t="s">
        <v>135</v>
      </c>
      <c r="N79" s="430" t="s">
        <v>96</v>
      </c>
      <c r="O79" s="430" t="s">
        <v>65</v>
      </c>
      <c r="P79" s="423"/>
      <c r="Q79" s="422"/>
      <c r="Y79" s="377"/>
      <c r="Z79" s="377"/>
      <c r="AA79" s="377"/>
    </row>
    <row r="80" spans="1:27" ht="15.75" customHeight="1" x14ac:dyDescent="0.35">
      <c r="A80" s="492"/>
      <c r="Y80" s="377"/>
      <c r="Z80" s="377"/>
      <c r="AA80" s="377"/>
    </row>
    <row r="81" spans="1:40" ht="15.75" customHeight="1" x14ac:dyDescent="0.35">
      <c r="A81" s="492"/>
      <c r="Y81" s="377"/>
      <c r="Z81" s="377"/>
      <c r="AA81" s="377"/>
    </row>
    <row r="82" spans="1:40" ht="15.75" customHeight="1" x14ac:dyDescent="0.35">
      <c r="A82" s="492"/>
      <c r="Y82" s="377"/>
      <c r="Z82" s="377"/>
      <c r="AA82" s="377"/>
    </row>
    <row r="83" spans="1:40" ht="15.75" customHeight="1" x14ac:dyDescent="0.35">
      <c r="A83" s="492"/>
      <c r="Y83" s="377"/>
      <c r="Z83" s="377"/>
      <c r="AA83" s="377"/>
    </row>
    <row r="84" spans="1:40" ht="18" x14ac:dyDescent="0.25">
      <c r="A84" s="514" t="s">
        <v>53</v>
      </c>
      <c r="B84" s="515"/>
      <c r="C84" s="515"/>
      <c r="D84" s="515"/>
      <c r="E84" s="515"/>
      <c r="Y84" s="377"/>
      <c r="Z84" s="377"/>
      <c r="AA84" s="377"/>
    </row>
    <row r="85" spans="1:40" ht="10.5" customHeight="1" thickBot="1" x14ac:dyDescent="0.25"/>
    <row r="86" spans="1:40" ht="100.5" customHeight="1" thickBot="1" x14ac:dyDescent="0.45">
      <c r="A86" s="516" t="str">
        <f>CONCATENATE("FLORET        ",AE5)</f>
        <v>FLORET        klein wapen</v>
      </c>
      <c r="B86" s="517"/>
      <c r="C86" s="518" t="str">
        <f>CONCATENATE(AC5,"                     ", AD5)</f>
        <v>LOPER 10                     mechanisch</v>
      </c>
      <c r="D86" s="519"/>
      <c r="E86" s="520"/>
      <c r="F86" s="520"/>
      <c r="G86" s="520"/>
      <c r="H86" s="520"/>
      <c r="I86" s="520"/>
      <c r="J86" s="520"/>
      <c r="K86" s="521"/>
      <c r="L86" s="522">
        <f>AA5</f>
        <v>2</v>
      </c>
      <c r="M86" s="523"/>
      <c r="N86" s="490" t="s">
        <v>69</v>
      </c>
      <c r="O86" s="524" t="s">
        <v>151</v>
      </c>
      <c r="P86" s="525"/>
      <c r="Q86" s="524" t="s">
        <v>150</v>
      </c>
      <c r="R86" s="525"/>
      <c r="S86" s="524" t="s">
        <v>73</v>
      </c>
      <c r="T86" s="525"/>
      <c r="U86" s="526" t="s">
        <v>95</v>
      </c>
      <c r="V86" s="527"/>
      <c r="W86" s="146" t="s">
        <v>144</v>
      </c>
    </row>
    <row r="87" spans="1:40" ht="16.5" thickBot="1" x14ac:dyDescent="0.3">
      <c r="A87" s="416" t="s">
        <v>100</v>
      </c>
      <c r="B87" s="420"/>
      <c r="C87" s="419">
        <v>1</v>
      </c>
      <c r="D87" s="418">
        <v>2</v>
      </c>
      <c r="E87" s="418">
        <v>3</v>
      </c>
      <c r="F87" s="418">
        <v>4</v>
      </c>
      <c r="G87" s="418">
        <v>5</v>
      </c>
      <c r="H87" s="418">
        <v>6</v>
      </c>
      <c r="I87" s="418">
        <v>7</v>
      </c>
      <c r="J87" s="418">
        <v>8</v>
      </c>
      <c r="K87" s="418">
        <v>9</v>
      </c>
      <c r="L87" s="417">
        <v>10</v>
      </c>
      <c r="M87" s="417">
        <v>11</v>
      </c>
      <c r="N87" s="414">
        <v>12</v>
      </c>
      <c r="O87" s="416" t="s">
        <v>99</v>
      </c>
      <c r="P87" s="415" t="s">
        <v>101</v>
      </c>
      <c r="Q87" s="413" t="s">
        <v>99</v>
      </c>
      <c r="R87" s="414" t="s">
        <v>101</v>
      </c>
      <c r="S87" s="413" t="s">
        <v>99</v>
      </c>
      <c r="T87" s="412" t="s">
        <v>101</v>
      </c>
      <c r="U87" s="528"/>
      <c r="V87" s="529"/>
      <c r="X87" s="530"/>
      <c r="Y87" s="530"/>
      <c r="Z87" s="530"/>
      <c r="AA87" s="530"/>
      <c r="AB87" s="530"/>
      <c r="AC87" s="530"/>
      <c r="AD87" s="530"/>
      <c r="AE87" s="530"/>
      <c r="AF87" s="530"/>
      <c r="AG87" s="530"/>
      <c r="AH87" s="530"/>
      <c r="AI87" s="530"/>
      <c r="AJ87" s="530"/>
      <c r="AK87" s="530"/>
      <c r="AL87" s="530"/>
      <c r="AM87" s="530"/>
      <c r="AN87" s="530"/>
    </row>
    <row r="88" spans="1:40" ht="15.75" x14ac:dyDescent="0.25">
      <c r="A88" s="174" t="s">
        <v>331</v>
      </c>
      <c r="B88" s="400">
        <v>1</v>
      </c>
      <c r="C88" s="411"/>
      <c r="D88" s="410"/>
      <c r="E88" s="410"/>
      <c r="F88" s="410"/>
      <c r="G88" s="410"/>
      <c r="H88" s="410"/>
      <c r="I88" s="410"/>
      <c r="J88" s="409"/>
      <c r="K88" s="409"/>
      <c r="L88" s="409"/>
      <c r="M88" s="409"/>
      <c r="N88" s="407"/>
      <c r="O88" s="392"/>
      <c r="P88" s="393"/>
      <c r="Q88" s="392"/>
      <c r="R88" s="393"/>
      <c r="S88" s="392"/>
      <c r="T88" s="391"/>
      <c r="U88" s="508"/>
      <c r="V88" s="509"/>
      <c r="X88" s="429"/>
      <c r="Y88" s="424"/>
      <c r="Z88" s="424"/>
      <c r="AA88" s="424"/>
      <c r="AB88" s="424"/>
      <c r="AC88" s="424"/>
      <c r="AD88" s="424"/>
      <c r="AE88" s="424"/>
      <c r="AF88" s="424"/>
      <c r="AG88" s="424"/>
      <c r="AH88" s="424"/>
      <c r="AI88" s="424"/>
      <c r="AJ88" s="424"/>
      <c r="AK88" s="424"/>
      <c r="AL88" s="424"/>
      <c r="AM88" s="424"/>
      <c r="AN88" s="424"/>
    </row>
    <row r="89" spans="1:40" ht="15.75" x14ac:dyDescent="0.25">
      <c r="A89" s="155" t="s">
        <v>364</v>
      </c>
      <c r="B89" s="402">
        <v>2</v>
      </c>
      <c r="C89" s="406"/>
      <c r="D89" s="404"/>
      <c r="E89" s="405"/>
      <c r="F89" s="405"/>
      <c r="G89" s="405"/>
      <c r="H89" s="405"/>
      <c r="I89" s="405"/>
      <c r="J89" s="408"/>
      <c r="K89" s="408"/>
      <c r="L89" s="408"/>
      <c r="M89" s="408"/>
      <c r="N89" s="407"/>
      <c r="O89" s="392"/>
      <c r="P89" s="393"/>
      <c r="Q89" s="392"/>
      <c r="R89" s="393"/>
      <c r="S89" s="392"/>
      <c r="T89" s="391"/>
      <c r="U89" s="508"/>
      <c r="V89" s="509"/>
      <c r="X89" s="429"/>
      <c r="Y89" s="424"/>
      <c r="Z89" s="424"/>
      <c r="AA89" s="424"/>
      <c r="AB89" s="424"/>
      <c r="AC89" s="424"/>
      <c r="AD89" s="424"/>
      <c r="AE89" s="424"/>
      <c r="AF89" s="379"/>
      <c r="AG89" s="379"/>
      <c r="AH89" s="428"/>
      <c r="AI89" s="379"/>
      <c r="AJ89" s="379"/>
      <c r="AK89" s="379"/>
      <c r="AL89" s="375"/>
      <c r="AM89" s="375"/>
      <c r="AN89" s="375"/>
    </row>
    <row r="90" spans="1:40" ht="15.75" x14ac:dyDescent="0.25">
      <c r="A90" s="174" t="s">
        <v>326</v>
      </c>
      <c r="B90" s="400">
        <v>3</v>
      </c>
      <c r="C90" s="406"/>
      <c r="D90" s="405"/>
      <c r="E90" s="404"/>
      <c r="F90" s="405"/>
      <c r="G90" s="405"/>
      <c r="H90" s="405"/>
      <c r="I90" s="405"/>
      <c r="J90" s="408"/>
      <c r="K90" s="408"/>
      <c r="L90" s="408"/>
      <c r="M90" s="408"/>
      <c r="N90" s="407"/>
      <c r="O90" s="392"/>
      <c r="P90" s="393"/>
      <c r="Q90" s="392"/>
      <c r="R90" s="393"/>
      <c r="S90" s="392"/>
      <c r="T90" s="391"/>
      <c r="U90" s="508"/>
      <c r="V90" s="509"/>
      <c r="X90" s="381"/>
      <c r="Y90" s="378"/>
      <c r="Z90" s="378"/>
      <c r="AA90" s="378"/>
      <c r="AB90" s="378"/>
      <c r="AC90" s="378"/>
      <c r="AD90" s="378"/>
      <c r="AE90" s="378"/>
      <c r="AF90" s="378"/>
      <c r="AG90" s="378"/>
      <c r="AH90" s="378"/>
      <c r="AI90" s="378"/>
      <c r="AJ90" s="378"/>
      <c r="AK90" s="378"/>
      <c r="AL90" s="377"/>
      <c r="AM90" s="376"/>
      <c r="AN90" s="375"/>
    </row>
    <row r="91" spans="1:40" ht="15.75" x14ac:dyDescent="0.25">
      <c r="A91" s="174" t="s">
        <v>359</v>
      </c>
      <c r="B91" s="402">
        <v>4</v>
      </c>
      <c r="C91" s="406"/>
      <c r="D91" s="405"/>
      <c r="E91" s="405"/>
      <c r="F91" s="404"/>
      <c r="G91" s="405"/>
      <c r="H91" s="405"/>
      <c r="I91" s="405"/>
      <c r="J91" s="408"/>
      <c r="K91" s="408"/>
      <c r="L91" s="408"/>
      <c r="M91" s="408"/>
      <c r="N91" s="407"/>
      <c r="O91" s="392"/>
      <c r="P91" s="393"/>
      <c r="Q91" s="392"/>
      <c r="R91" s="393"/>
      <c r="S91" s="392"/>
      <c r="T91" s="391"/>
      <c r="U91" s="508"/>
      <c r="V91" s="509"/>
      <c r="X91" s="427"/>
      <c r="Y91" s="425"/>
      <c r="Z91" s="378"/>
      <c r="AA91" s="378"/>
      <c r="AB91" s="378"/>
      <c r="AC91" s="378"/>
      <c r="AD91" s="378"/>
      <c r="AE91" s="378"/>
      <c r="AF91" s="378"/>
      <c r="AG91" s="378"/>
      <c r="AH91" s="378"/>
      <c r="AI91" s="378"/>
      <c r="AJ91" s="378"/>
      <c r="AK91" s="378"/>
      <c r="AL91" s="377"/>
      <c r="AM91" s="376"/>
      <c r="AN91" s="375"/>
    </row>
    <row r="92" spans="1:40" ht="15.75" x14ac:dyDescent="0.25">
      <c r="A92" s="155" t="s">
        <v>667</v>
      </c>
      <c r="B92" s="400">
        <v>5</v>
      </c>
      <c r="C92" s="406"/>
      <c r="D92" s="405"/>
      <c r="E92" s="405"/>
      <c r="F92" s="405"/>
      <c r="G92" s="404"/>
      <c r="H92" s="405"/>
      <c r="I92" s="405"/>
      <c r="J92" s="408"/>
      <c r="K92" s="408"/>
      <c r="L92" s="408"/>
      <c r="M92" s="408"/>
      <c r="N92" s="407"/>
      <c r="O92" s="392"/>
      <c r="P92" s="393"/>
      <c r="Q92" s="392"/>
      <c r="R92" s="393"/>
      <c r="S92" s="392"/>
      <c r="T92" s="391"/>
      <c r="U92" s="508"/>
      <c r="V92" s="509"/>
      <c r="X92" s="381"/>
      <c r="Y92" s="378"/>
      <c r="Z92" s="378"/>
      <c r="AA92" s="378"/>
      <c r="AB92" s="378"/>
      <c r="AC92" s="378"/>
      <c r="AD92" s="378"/>
      <c r="AE92" s="378"/>
      <c r="AF92" s="378"/>
      <c r="AG92" s="378"/>
      <c r="AH92" s="378"/>
      <c r="AI92" s="421"/>
      <c r="AJ92" s="377"/>
      <c r="AK92" s="377"/>
      <c r="AL92" s="377"/>
      <c r="AM92" s="376"/>
      <c r="AN92" s="375"/>
    </row>
    <row r="93" spans="1:40" ht="15.75" x14ac:dyDescent="0.25">
      <c r="A93" s="174" t="s">
        <v>669</v>
      </c>
      <c r="B93" s="402">
        <v>6</v>
      </c>
      <c r="C93" s="406"/>
      <c r="D93" s="405"/>
      <c r="E93" s="405"/>
      <c r="F93" s="405"/>
      <c r="G93" s="405"/>
      <c r="H93" s="404"/>
      <c r="I93" s="405"/>
      <c r="J93" s="408"/>
      <c r="K93" s="408"/>
      <c r="L93" s="408"/>
      <c r="M93" s="408"/>
      <c r="N93" s="407"/>
      <c r="O93" s="392"/>
      <c r="P93" s="393"/>
      <c r="Q93" s="392"/>
      <c r="R93" s="393"/>
      <c r="S93" s="392"/>
      <c r="T93" s="391"/>
      <c r="U93" s="508"/>
      <c r="V93" s="509"/>
      <c r="X93" s="377"/>
      <c r="Y93" s="377"/>
      <c r="Z93" s="378"/>
      <c r="AA93" s="378"/>
      <c r="AB93" s="378"/>
      <c r="AC93" s="378"/>
      <c r="AD93" s="378"/>
      <c r="AE93" s="378"/>
      <c r="AF93" s="378"/>
      <c r="AG93" s="378"/>
      <c r="AH93" s="378"/>
      <c r="AI93" s="378"/>
      <c r="AJ93" s="377"/>
      <c r="AK93" s="377"/>
      <c r="AL93" s="377"/>
      <c r="AM93" s="376"/>
      <c r="AN93" s="375"/>
    </row>
    <row r="94" spans="1:40" ht="15.75" x14ac:dyDescent="0.25">
      <c r="A94" s="174" t="s">
        <v>332</v>
      </c>
      <c r="B94" s="400">
        <v>7</v>
      </c>
      <c r="C94" s="406"/>
      <c r="D94" s="405"/>
      <c r="E94" s="405"/>
      <c r="F94" s="405"/>
      <c r="G94" s="405"/>
      <c r="H94" s="405"/>
      <c r="I94" s="404"/>
      <c r="J94" s="403"/>
      <c r="K94" s="403"/>
      <c r="L94" s="403"/>
      <c r="M94" s="403"/>
      <c r="N94" s="394"/>
      <c r="O94" s="392"/>
      <c r="P94" s="393"/>
      <c r="Q94" s="392"/>
      <c r="R94" s="393"/>
      <c r="S94" s="392"/>
      <c r="T94" s="391"/>
      <c r="U94" s="508"/>
      <c r="V94" s="509"/>
      <c r="X94" s="425"/>
      <c r="Y94" s="425"/>
      <c r="Z94" s="378"/>
      <c r="AA94" s="378"/>
      <c r="AB94" s="378"/>
      <c r="AC94" s="378"/>
      <c r="AD94" s="378"/>
      <c r="AE94" s="378"/>
      <c r="AF94" s="378"/>
      <c r="AG94" s="378"/>
      <c r="AH94" s="378"/>
      <c r="AI94" s="378"/>
      <c r="AJ94" s="377"/>
      <c r="AK94" s="377"/>
      <c r="AL94" s="377"/>
      <c r="AM94" s="376"/>
      <c r="AN94" s="375"/>
    </row>
    <row r="95" spans="1:40" ht="15.75" x14ac:dyDescent="0.25">
      <c r="A95" s="174" t="s">
        <v>314</v>
      </c>
      <c r="B95" s="402">
        <v>8</v>
      </c>
      <c r="C95" s="399"/>
      <c r="D95" s="398"/>
      <c r="E95" s="398"/>
      <c r="F95" s="398"/>
      <c r="G95" s="398"/>
      <c r="H95" s="398"/>
      <c r="I95" s="397"/>
      <c r="J95" s="395"/>
      <c r="K95" s="396"/>
      <c r="L95" s="396"/>
      <c r="M95" s="396"/>
      <c r="N95" s="394"/>
      <c r="O95" s="392"/>
      <c r="P95" s="393"/>
      <c r="Q95" s="392"/>
      <c r="R95" s="393"/>
      <c r="S95" s="392"/>
      <c r="T95" s="391"/>
      <c r="U95" s="508"/>
      <c r="V95" s="509"/>
      <c r="X95" s="381"/>
      <c r="Y95" s="377"/>
      <c r="Z95" s="377"/>
      <c r="AA95" s="377"/>
      <c r="AB95" s="377"/>
      <c r="AC95" s="377"/>
      <c r="AD95" s="377"/>
      <c r="AE95" s="377"/>
      <c r="AF95" s="377"/>
      <c r="AG95" s="377"/>
      <c r="AH95" s="377"/>
      <c r="AI95" s="377"/>
      <c r="AJ95" s="377"/>
      <c r="AK95" s="377"/>
      <c r="AL95" s="377"/>
      <c r="AM95" s="377"/>
    </row>
    <row r="96" spans="1:40" ht="15.75" x14ac:dyDescent="0.25">
      <c r="A96" s="401"/>
      <c r="B96" s="400">
        <v>9</v>
      </c>
      <c r="C96" s="399"/>
      <c r="D96" s="398"/>
      <c r="E96" s="398"/>
      <c r="F96" s="398"/>
      <c r="G96" s="398"/>
      <c r="H96" s="398"/>
      <c r="I96" s="397"/>
      <c r="J96" s="396"/>
      <c r="K96" s="395"/>
      <c r="L96" s="396"/>
      <c r="M96" s="396"/>
      <c r="N96" s="394"/>
      <c r="O96" s="392"/>
      <c r="P96" s="393"/>
      <c r="Q96" s="392"/>
      <c r="R96" s="393"/>
      <c r="S96" s="392"/>
      <c r="T96" s="391"/>
      <c r="U96" s="508"/>
      <c r="V96" s="509"/>
      <c r="X96" s="377"/>
      <c r="AF96" s="377"/>
      <c r="AG96" s="377"/>
      <c r="AH96" s="377"/>
      <c r="AI96" s="377"/>
      <c r="AJ96" s="377"/>
      <c r="AK96" s="378"/>
      <c r="AL96" s="378"/>
      <c r="AM96" s="380"/>
      <c r="AN96" s="379"/>
    </row>
    <row r="97" spans="1:45" ht="15.75" x14ac:dyDescent="0.25">
      <c r="A97" s="401"/>
      <c r="B97" s="402">
        <v>10</v>
      </c>
      <c r="C97" s="399"/>
      <c r="D97" s="398"/>
      <c r="E97" s="398"/>
      <c r="F97" s="398"/>
      <c r="G97" s="398"/>
      <c r="H97" s="398"/>
      <c r="I97" s="397"/>
      <c r="J97" s="396"/>
      <c r="K97" s="396"/>
      <c r="L97" s="395"/>
      <c r="M97" s="396"/>
      <c r="N97" s="394"/>
      <c r="O97" s="392"/>
      <c r="P97" s="393"/>
      <c r="Q97" s="392"/>
      <c r="R97" s="393"/>
      <c r="S97" s="392"/>
      <c r="T97" s="391"/>
      <c r="U97" s="508"/>
      <c r="V97" s="509"/>
      <c r="X97" s="425"/>
      <c r="Y97" s="425"/>
      <c r="Z97" s="378"/>
      <c r="AA97" s="378"/>
      <c r="AB97" s="378"/>
      <c r="AC97" s="378"/>
      <c r="AD97" s="378"/>
      <c r="AE97" s="378"/>
      <c r="AF97" s="378"/>
      <c r="AG97" s="377"/>
      <c r="AH97" s="377"/>
      <c r="AI97" s="377"/>
      <c r="AJ97" s="377"/>
      <c r="AK97" s="377"/>
      <c r="AL97" s="378"/>
      <c r="AM97" s="380"/>
      <c r="AN97" s="379"/>
    </row>
    <row r="98" spans="1:45" ht="15.75" x14ac:dyDescent="0.25">
      <c r="A98" s="401"/>
      <c r="B98" s="400">
        <v>11</v>
      </c>
      <c r="C98" s="399"/>
      <c r="D98" s="398"/>
      <c r="E98" s="398"/>
      <c r="F98" s="398"/>
      <c r="G98" s="398"/>
      <c r="H98" s="398"/>
      <c r="I98" s="397"/>
      <c r="J98" s="396"/>
      <c r="K98" s="396"/>
      <c r="L98" s="396"/>
      <c r="M98" s="395"/>
      <c r="N98" s="394"/>
      <c r="O98" s="392"/>
      <c r="P98" s="393"/>
      <c r="Q98" s="392"/>
      <c r="R98" s="393"/>
      <c r="S98" s="392"/>
      <c r="T98" s="391"/>
      <c r="U98" s="508"/>
      <c r="V98" s="509"/>
      <c r="X98" s="381"/>
      <c r="Y98" s="377"/>
      <c r="Z98" s="377"/>
      <c r="AA98" s="377"/>
      <c r="AB98" s="377"/>
      <c r="AC98" s="377"/>
      <c r="AD98" s="377"/>
      <c r="AE98" s="377"/>
      <c r="AF98" s="377"/>
      <c r="AG98" s="377"/>
      <c r="AH98" s="377"/>
      <c r="AI98" s="377"/>
      <c r="AJ98" s="377"/>
      <c r="AK98" s="377"/>
      <c r="AL98" s="377"/>
      <c r="AM98" s="377"/>
      <c r="AN98" s="377"/>
      <c r="AO98" s="377"/>
      <c r="AP98" s="377"/>
      <c r="AQ98" s="377"/>
      <c r="AR98" s="377"/>
      <c r="AS98" s="377"/>
    </row>
    <row r="99" spans="1:45" ht="16.5" thickBot="1" x14ac:dyDescent="0.3">
      <c r="A99" s="390"/>
      <c r="B99" s="389">
        <v>12</v>
      </c>
      <c r="C99" s="388"/>
      <c r="D99" s="387"/>
      <c r="E99" s="387"/>
      <c r="F99" s="387"/>
      <c r="G99" s="387"/>
      <c r="H99" s="387"/>
      <c r="I99" s="387"/>
      <c r="J99" s="386"/>
      <c r="K99" s="386"/>
      <c r="L99" s="386"/>
      <c r="M99" s="386"/>
      <c r="N99" s="385"/>
      <c r="O99" s="383"/>
      <c r="P99" s="384"/>
      <c r="Q99" s="383"/>
      <c r="R99" s="384"/>
      <c r="S99" s="383"/>
      <c r="T99" s="382"/>
      <c r="U99" s="510"/>
      <c r="V99" s="511"/>
      <c r="X99" s="377"/>
      <c r="AI99" s="421"/>
      <c r="AJ99" s="421"/>
      <c r="AK99" s="421"/>
      <c r="AL99" s="421"/>
      <c r="AM99" s="491"/>
      <c r="AN99" s="424"/>
    </row>
    <row r="100" spans="1:45" ht="15.75" x14ac:dyDescent="0.25">
      <c r="X100" s="377"/>
      <c r="Y100" s="377"/>
      <c r="Z100" s="377"/>
      <c r="AA100" s="377"/>
      <c r="AB100" s="377"/>
      <c r="AC100" s="377"/>
      <c r="AD100" s="377"/>
      <c r="AE100" s="377"/>
      <c r="AF100" s="377"/>
      <c r="AG100" s="377"/>
      <c r="AH100" s="377"/>
      <c r="AI100" s="377"/>
      <c r="AJ100" s="377"/>
      <c r="AK100" s="377"/>
      <c r="AL100" s="377"/>
      <c r="AM100" s="423"/>
      <c r="AN100" s="422"/>
    </row>
    <row r="101" spans="1:45" ht="15.75" x14ac:dyDescent="0.25">
      <c r="A101" s="377" t="s">
        <v>149</v>
      </c>
      <c r="B101" s="378"/>
      <c r="C101" s="378"/>
      <c r="D101" s="378"/>
      <c r="E101" s="378"/>
      <c r="F101" s="378"/>
      <c r="G101" s="378"/>
      <c r="H101" s="378"/>
      <c r="I101" s="378"/>
      <c r="J101" s="378"/>
      <c r="K101" s="378"/>
      <c r="L101" s="378"/>
      <c r="M101" s="378"/>
      <c r="N101" s="378"/>
      <c r="O101" s="377"/>
      <c r="P101" s="376"/>
      <c r="Q101" s="375"/>
      <c r="X101" s="381"/>
      <c r="Y101" s="377"/>
      <c r="Z101" s="377"/>
      <c r="AA101" s="377"/>
      <c r="AB101" s="377"/>
      <c r="AC101" s="377"/>
      <c r="AD101" s="377"/>
      <c r="AE101" s="377"/>
      <c r="AF101" s="377"/>
      <c r="AG101" s="377"/>
      <c r="AH101" s="377"/>
      <c r="AI101" s="377"/>
      <c r="AJ101" s="377"/>
      <c r="AK101" s="377"/>
      <c r="AL101" s="377"/>
      <c r="AM101" s="423"/>
      <c r="AN101" s="422"/>
    </row>
    <row r="102" spans="1:45" ht="15.75" x14ac:dyDescent="0.25">
      <c r="A102" s="446" t="s">
        <v>56</v>
      </c>
      <c r="B102" s="430" t="s">
        <v>126</v>
      </c>
      <c r="C102" s="430" t="s">
        <v>42</v>
      </c>
      <c r="D102" s="430" t="s">
        <v>12</v>
      </c>
      <c r="E102" s="430" t="s">
        <v>13</v>
      </c>
      <c r="F102" s="430" t="s">
        <v>76</v>
      </c>
      <c r="G102" s="430" t="s">
        <v>137</v>
      </c>
      <c r="H102" s="430" t="s">
        <v>61</v>
      </c>
      <c r="I102" s="430" t="s">
        <v>20</v>
      </c>
      <c r="J102" s="430" t="s">
        <v>68</v>
      </c>
      <c r="K102" s="430" t="s">
        <v>90</v>
      </c>
      <c r="L102" s="430" t="s">
        <v>79</v>
      </c>
      <c r="M102" s="430" t="s">
        <v>108</v>
      </c>
      <c r="N102" s="430" t="s">
        <v>3</v>
      </c>
      <c r="O102" s="430" t="s">
        <v>132</v>
      </c>
      <c r="P102" s="423"/>
      <c r="Q102" s="422"/>
      <c r="X102" s="378"/>
      <c r="Y102" s="377"/>
      <c r="Z102" s="376"/>
      <c r="AA102" s="375"/>
      <c r="AM102" s="423"/>
      <c r="AN102" s="422"/>
    </row>
    <row r="103" spans="1:45" ht="15.75" x14ac:dyDescent="0.25">
      <c r="A103" s="377" t="s">
        <v>44</v>
      </c>
      <c r="P103" s="423"/>
      <c r="Q103" s="422"/>
      <c r="X103" s="378"/>
      <c r="Y103" s="377"/>
      <c r="Z103" s="376"/>
      <c r="AA103" s="375"/>
      <c r="AB103" s="377"/>
      <c r="AC103" s="377"/>
      <c r="AD103" s="377"/>
      <c r="AE103" s="377"/>
      <c r="AF103" s="377"/>
      <c r="AG103" s="377"/>
      <c r="AH103" s="377"/>
      <c r="AI103" s="377"/>
      <c r="AJ103" s="377"/>
      <c r="AK103" s="377"/>
      <c r="AL103" s="377"/>
      <c r="AM103" s="423"/>
      <c r="AN103" s="422"/>
    </row>
    <row r="104" spans="1:45" ht="15.75" x14ac:dyDescent="0.25">
      <c r="A104" s="377"/>
      <c r="B104" s="430" t="s">
        <v>38</v>
      </c>
      <c r="C104" s="430" t="s">
        <v>62</v>
      </c>
      <c r="D104" s="430" t="s">
        <v>26</v>
      </c>
      <c r="E104" s="430" t="s">
        <v>74</v>
      </c>
      <c r="F104" s="430" t="s">
        <v>80</v>
      </c>
      <c r="G104" s="430" t="s">
        <v>120</v>
      </c>
      <c r="H104" s="430" t="s">
        <v>49</v>
      </c>
      <c r="I104" s="430" t="s">
        <v>37</v>
      </c>
      <c r="J104" s="430" t="s">
        <v>127</v>
      </c>
      <c r="K104" s="430" t="s">
        <v>105</v>
      </c>
      <c r="L104" s="430" t="s">
        <v>133</v>
      </c>
      <c r="M104" s="430" t="s">
        <v>135</v>
      </c>
      <c r="N104" s="430" t="s">
        <v>96</v>
      </c>
      <c r="O104" s="430" t="s">
        <v>65</v>
      </c>
      <c r="P104" s="423"/>
      <c r="Q104" s="422"/>
      <c r="X104" s="377"/>
      <c r="Y104" s="377"/>
      <c r="Z104" s="377"/>
      <c r="AA104" s="377"/>
      <c r="AB104" s="377"/>
      <c r="AC104" s="377"/>
      <c r="AD104" s="377"/>
      <c r="AE104" s="377"/>
      <c r="AF104" s="377"/>
      <c r="AG104" s="377"/>
      <c r="AH104" s="377"/>
      <c r="AI104" s="377"/>
      <c r="AJ104" s="377"/>
      <c r="AK104" s="377"/>
      <c r="AL104" s="377"/>
      <c r="AM104" s="423"/>
      <c r="AN104" s="422"/>
    </row>
    <row r="105" spans="1:45" ht="15.75" x14ac:dyDescent="0.25">
      <c r="A105" s="381"/>
      <c r="B105" s="378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378"/>
      <c r="O105" s="377"/>
      <c r="P105" s="376"/>
      <c r="Q105" s="375"/>
      <c r="X105" s="377"/>
      <c r="Y105" s="377"/>
      <c r="Z105" s="377"/>
      <c r="AA105" s="377"/>
      <c r="AB105" s="377"/>
      <c r="AC105" s="377"/>
      <c r="AD105" s="377"/>
      <c r="AE105" s="377"/>
      <c r="AF105" s="377"/>
      <c r="AG105" s="377"/>
      <c r="AH105" s="377"/>
      <c r="AI105" s="377"/>
      <c r="AJ105" s="377"/>
      <c r="AK105" s="377"/>
      <c r="AL105" s="377"/>
      <c r="AM105" s="423"/>
      <c r="AN105" s="422"/>
    </row>
    <row r="106" spans="1:45" ht="15.75" x14ac:dyDescent="0.25">
      <c r="A106" s="427"/>
      <c r="B106" s="425"/>
      <c r="C106" s="378"/>
      <c r="D106" s="378"/>
      <c r="E106" s="378"/>
      <c r="F106" s="378"/>
      <c r="G106" s="378"/>
      <c r="H106" s="378"/>
      <c r="I106" s="378"/>
      <c r="J106" s="381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X106" s="377"/>
      <c r="Y106" s="376"/>
      <c r="Z106" s="375"/>
      <c r="AA106" s="377"/>
      <c r="AB106" s="377"/>
      <c r="AC106" s="377"/>
      <c r="AD106" s="377"/>
      <c r="AE106" s="377"/>
      <c r="AF106" s="377"/>
      <c r="AG106" s="377"/>
      <c r="AH106" s="377"/>
      <c r="AI106" s="377"/>
      <c r="AJ106" s="377"/>
      <c r="AK106" s="377"/>
      <c r="AL106" s="377"/>
      <c r="AM106" s="423"/>
      <c r="AN106" s="422"/>
    </row>
    <row r="107" spans="1:45" ht="23.25" x14ac:dyDescent="0.35">
      <c r="A107" s="492"/>
      <c r="J107" s="427"/>
      <c r="K107" s="425"/>
      <c r="L107" s="378"/>
      <c r="M107" s="378"/>
      <c r="N107" s="378"/>
      <c r="O107" s="378"/>
      <c r="P107" s="378"/>
      <c r="Q107" s="378"/>
      <c r="R107" s="378"/>
      <c r="S107" s="378"/>
      <c r="T107" s="378"/>
      <c r="U107" s="378"/>
      <c r="V107" s="378"/>
      <c r="X107" s="381"/>
      <c r="Y107" s="377"/>
      <c r="Z107" s="377"/>
      <c r="AA107" s="377"/>
      <c r="AB107" s="377"/>
      <c r="AC107" s="377"/>
      <c r="AD107" s="377"/>
      <c r="AE107" s="377"/>
      <c r="AF107" s="377"/>
      <c r="AG107" s="377"/>
      <c r="AH107" s="377"/>
      <c r="AI107" s="377"/>
      <c r="AJ107" s="377"/>
      <c r="AK107" s="377"/>
      <c r="AL107" s="377"/>
      <c r="AM107" s="377"/>
      <c r="AN107" s="377"/>
      <c r="AO107" s="377"/>
      <c r="AP107" s="377"/>
      <c r="AQ107" s="377"/>
      <c r="AR107" s="377"/>
      <c r="AS107" s="377"/>
    </row>
    <row r="108" spans="1:45" ht="23.25" x14ac:dyDescent="0.35">
      <c r="A108" s="492"/>
      <c r="X108" s="377"/>
      <c r="AM108" s="423"/>
      <c r="AN108" s="422"/>
    </row>
    <row r="109" spans="1:45" ht="23.25" x14ac:dyDescent="0.35">
      <c r="A109" s="492" t="s">
        <v>0</v>
      </c>
      <c r="X109" s="377"/>
      <c r="Y109" s="377"/>
      <c r="Z109" s="377"/>
      <c r="AA109" s="377"/>
      <c r="AB109" s="377"/>
      <c r="AC109" s="377"/>
      <c r="AD109" s="377"/>
      <c r="AE109" s="377"/>
      <c r="AF109" s="377"/>
      <c r="AG109" s="377"/>
      <c r="AH109" s="377"/>
      <c r="AI109" s="377"/>
      <c r="AJ109" s="377"/>
      <c r="AK109" s="377"/>
      <c r="AL109" s="377"/>
      <c r="AM109" s="377"/>
      <c r="AN109" s="424"/>
    </row>
    <row r="110" spans="1:45" ht="13.5" thickBot="1" x14ac:dyDescent="0.25"/>
    <row r="111" spans="1:45" ht="96" customHeight="1" thickBot="1" x14ac:dyDescent="0.45">
      <c r="A111" s="516" t="str">
        <f>CONCATENATE("FLORET        ",AE6)</f>
        <v>FLORET        groot wapen</v>
      </c>
      <c r="B111" s="517"/>
      <c r="C111" s="518" t="str">
        <f>CONCATENATE(AC6,"                     ", AD6)</f>
        <v>LOPER                      gemengd elek./mech.</v>
      </c>
      <c r="D111" s="519"/>
      <c r="E111" s="520"/>
      <c r="F111" s="520"/>
      <c r="G111" s="520"/>
      <c r="H111" s="520"/>
      <c r="I111" s="520"/>
      <c r="J111" s="520"/>
      <c r="K111" s="521"/>
      <c r="L111" s="522">
        <f>AA6</f>
        <v>0</v>
      </c>
      <c r="M111" s="523"/>
      <c r="N111" s="490" t="s">
        <v>69</v>
      </c>
      <c r="O111" s="524" t="s">
        <v>151</v>
      </c>
      <c r="P111" s="525"/>
      <c r="Q111" s="524" t="s">
        <v>150</v>
      </c>
      <c r="R111" s="525"/>
      <c r="S111" s="524" t="s">
        <v>73</v>
      </c>
      <c r="T111" s="525"/>
      <c r="U111" s="526" t="s">
        <v>95</v>
      </c>
      <c r="V111" s="527"/>
      <c r="W111" s="146" t="s">
        <v>145</v>
      </c>
    </row>
    <row r="112" spans="1:45" ht="16.5" thickBot="1" x14ac:dyDescent="0.3">
      <c r="A112" s="416" t="s">
        <v>100</v>
      </c>
      <c r="B112" s="420"/>
      <c r="C112" s="419">
        <v>1</v>
      </c>
      <c r="D112" s="418">
        <v>2</v>
      </c>
      <c r="E112" s="418">
        <v>3</v>
      </c>
      <c r="F112" s="418">
        <v>4</v>
      </c>
      <c r="G112" s="418">
        <v>5</v>
      </c>
      <c r="H112" s="418">
        <v>6</v>
      </c>
      <c r="I112" s="418">
        <v>7</v>
      </c>
      <c r="J112" s="418">
        <v>8</v>
      </c>
      <c r="K112" s="418">
        <v>9</v>
      </c>
      <c r="L112" s="417">
        <v>10</v>
      </c>
      <c r="M112" s="417">
        <v>11</v>
      </c>
      <c r="N112" s="414">
        <v>12</v>
      </c>
      <c r="O112" s="416" t="s">
        <v>99</v>
      </c>
      <c r="P112" s="415" t="s">
        <v>101</v>
      </c>
      <c r="Q112" s="413" t="s">
        <v>99</v>
      </c>
      <c r="R112" s="414" t="s">
        <v>101</v>
      </c>
      <c r="S112" s="413" t="s">
        <v>99</v>
      </c>
      <c r="T112" s="412" t="s">
        <v>101</v>
      </c>
      <c r="U112" s="528"/>
      <c r="V112" s="529"/>
      <c r="X112" s="381"/>
      <c r="Y112" s="377"/>
      <c r="Z112" s="377"/>
      <c r="AA112" s="377"/>
      <c r="AB112" s="377"/>
      <c r="AC112" s="377"/>
      <c r="AD112" s="377"/>
      <c r="AE112" s="377"/>
      <c r="AF112" s="377"/>
      <c r="AG112" s="377"/>
      <c r="AH112" s="377"/>
      <c r="AI112" s="377"/>
      <c r="AJ112" s="377"/>
      <c r="AK112" s="377"/>
      <c r="AL112" s="377"/>
      <c r="AM112" s="377"/>
      <c r="AN112" s="377"/>
      <c r="AO112" s="377"/>
      <c r="AP112" s="377"/>
      <c r="AQ112" s="377"/>
      <c r="AR112" s="377"/>
      <c r="AS112" s="377"/>
    </row>
    <row r="113" spans="1:45" ht="15.75" x14ac:dyDescent="0.25">
      <c r="A113" s="401"/>
      <c r="B113" s="400">
        <v>1</v>
      </c>
      <c r="C113" s="411"/>
      <c r="D113" s="410"/>
      <c r="E113" s="410"/>
      <c r="F113" s="410"/>
      <c r="G113" s="410"/>
      <c r="H113" s="410"/>
      <c r="I113" s="410"/>
      <c r="J113" s="409"/>
      <c r="K113" s="409"/>
      <c r="L113" s="409"/>
      <c r="M113" s="409"/>
      <c r="N113" s="407"/>
      <c r="O113" s="392"/>
      <c r="P113" s="393"/>
      <c r="Q113" s="392"/>
      <c r="R113" s="393"/>
      <c r="S113" s="392"/>
      <c r="T113" s="391"/>
      <c r="U113" s="508"/>
      <c r="V113" s="509"/>
      <c r="X113" s="377"/>
    </row>
    <row r="114" spans="1:45" ht="15.75" x14ac:dyDescent="0.25">
      <c r="A114" s="401"/>
      <c r="B114" s="402">
        <v>2</v>
      </c>
      <c r="C114" s="406"/>
      <c r="D114" s="404"/>
      <c r="E114" s="405"/>
      <c r="F114" s="405"/>
      <c r="G114" s="405"/>
      <c r="H114" s="405"/>
      <c r="I114" s="405"/>
      <c r="J114" s="408"/>
      <c r="K114" s="408"/>
      <c r="L114" s="408"/>
      <c r="M114" s="408"/>
      <c r="N114" s="407"/>
      <c r="O114" s="392"/>
      <c r="P114" s="393"/>
      <c r="Q114" s="392"/>
      <c r="R114" s="393"/>
      <c r="S114" s="392"/>
      <c r="T114" s="391"/>
      <c r="U114" s="508"/>
      <c r="V114" s="509"/>
      <c r="X114" s="377"/>
      <c r="Y114" s="377"/>
      <c r="Z114" s="377"/>
      <c r="AA114" s="377"/>
      <c r="AB114" s="377"/>
      <c r="AC114" s="377"/>
      <c r="AD114" s="377"/>
      <c r="AE114" s="377"/>
      <c r="AF114" s="377"/>
      <c r="AG114" s="377"/>
      <c r="AH114" s="377"/>
      <c r="AI114" s="377"/>
      <c r="AJ114" s="377"/>
      <c r="AK114" s="377"/>
      <c r="AL114" s="377"/>
      <c r="AM114" s="377"/>
      <c r="AN114" s="377"/>
      <c r="AO114" s="377"/>
      <c r="AP114" s="377"/>
      <c r="AQ114" s="377"/>
      <c r="AR114" s="377"/>
      <c r="AS114" s="377"/>
    </row>
    <row r="115" spans="1:45" ht="15.75" x14ac:dyDescent="0.25">
      <c r="A115" s="401"/>
      <c r="B115" s="400">
        <v>3</v>
      </c>
      <c r="C115" s="406"/>
      <c r="D115" s="405"/>
      <c r="E115" s="404"/>
      <c r="F115" s="405"/>
      <c r="G115" s="405"/>
      <c r="H115" s="405"/>
      <c r="I115" s="405"/>
      <c r="J115" s="408"/>
      <c r="K115" s="408"/>
      <c r="L115" s="408"/>
      <c r="M115" s="408"/>
      <c r="N115" s="407"/>
      <c r="O115" s="392"/>
      <c r="P115" s="393"/>
      <c r="Q115" s="392"/>
      <c r="R115" s="393"/>
      <c r="S115" s="392"/>
      <c r="T115" s="391"/>
      <c r="U115" s="508"/>
      <c r="V115" s="509"/>
      <c r="X115" s="421"/>
      <c r="AE115" s="421"/>
      <c r="AF115" s="421"/>
      <c r="AG115" s="421"/>
      <c r="AH115" s="421"/>
      <c r="AI115" s="421"/>
      <c r="AJ115" s="421"/>
      <c r="AK115" s="421"/>
      <c r="AL115" s="421"/>
      <c r="AM115" s="491"/>
      <c r="AN115" s="424"/>
    </row>
    <row r="116" spans="1:45" ht="15.75" x14ac:dyDescent="0.25">
      <c r="A116" s="401"/>
      <c r="B116" s="402">
        <v>4</v>
      </c>
      <c r="C116" s="406"/>
      <c r="D116" s="405"/>
      <c r="E116" s="405"/>
      <c r="F116" s="404"/>
      <c r="G116" s="405"/>
      <c r="H116" s="405"/>
      <c r="I116" s="405"/>
      <c r="J116" s="408"/>
      <c r="K116" s="408"/>
      <c r="L116" s="408"/>
      <c r="M116" s="408"/>
      <c r="N116" s="407"/>
      <c r="O116" s="392"/>
      <c r="P116" s="393"/>
      <c r="Q116" s="392"/>
      <c r="R116" s="393"/>
      <c r="S116" s="392"/>
      <c r="T116" s="391"/>
      <c r="U116" s="508"/>
      <c r="V116" s="509"/>
      <c r="Y116" s="377"/>
      <c r="Z116" s="377"/>
      <c r="AA116" s="377"/>
      <c r="AM116" s="491"/>
      <c r="AN116" s="424"/>
    </row>
    <row r="117" spans="1:45" ht="15.75" x14ac:dyDescent="0.25">
      <c r="A117" s="401"/>
      <c r="B117" s="400">
        <v>5</v>
      </c>
      <c r="C117" s="406"/>
      <c r="D117" s="405"/>
      <c r="E117" s="405"/>
      <c r="F117" s="405"/>
      <c r="G117" s="404"/>
      <c r="H117" s="405"/>
      <c r="I117" s="405"/>
      <c r="J117" s="408"/>
      <c r="K117" s="408"/>
      <c r="L117" s="408"/>
      <c r="M117" s="408"/>
      <c r="N117" s="407"/>
      <c r="O117" s="392"/>
      <c r="P117" s="393"/>
      <c r="Q117" s="392"/>
      <c r="R117" s="393"/>
      <c r="S117" s="392"/>
      <c r="T117" s="391"/>
      <c r="U117" s="508"/>
      <c r="V117" s="509"/>
    </row>
    <row r="118" spans="1:45" ht="15.75" x14ac:dyDescent="0.25">
      <c r="A118" s="401"/>
      <c r="B118" s="402">
        <v>6</v>
      </c>
      <c r="C118" s="406"/>
      <c r="D118" s="405"/>
      <c r="E118" s="405"/>
      <c r="F118" s="405"/>
      <c r="G118" s="405"/>
      <c r="H118" s="404"/>
      <c r="I118" s="405"/>
      <c r="J118" s="408"/>
      <c r="K118" s="408"/>
      <c r="L118" s="408"/>
      <c r="M118" s="408"/>
      <c r="N118" s="407"/>
      <c r="O118" s="392"/>
      <c r="P118" s="393"/>
      <c r="Q118" s="392"/>
      <c r="R118" s="393"/>
      <c r="S118" s="392"/>
      <c r="T118" s="391"/>
      <c r="U118" s="508"/>
      <c r="V118" s="509"/>
    </row>
    <row r="119" spans="1:45" ht="15.75" x14ac:dyDescent="0.25">
      <c r="A119" s="401"/>
      <c r="B119" s="400">
        <v>7</v>
      </c>
      <c r="C119" s="406"/>
      <c r="D119" s="405"/>
      <c r="E119" s="405"/>
      <c r="F119" s="405"/>
      <c r="G119" s="405"/>
      <c r="H119" s="405"/>
      <c r="I119" s="404"/>
      <c r="J119" s="403"/>
      <c r="K119" s="403"/>
      <c r="L119" s="403"/>
      <c r="M119" s="403"/>
      <c r="N119" s="394"/>
      <c r="O119" s="392"/>
      <c r="P119" s="393"/>
      <c r="Q119" s="392"/>
      <c r="R119" s="393"/>
      <c r="S119" s="392"/>
      <c r="T119" s="391"/>
      <c r="U119" s="508"/>
      <c r="V119" s="509"/>
      <c r="X119" s="426"/>
      <c r="Y119" s="377"/>
      <c r="Z119" s="377"/>
      <c r="AA119" s="377"/>
      <c r="AB119" s="377"/>
      <c r="AC119" s="377"/>
      <c r="AD119" s="377"/>
      <c r="AE119" s="377"/>
      <c r="AF119" s="377"/>
      <c r="AG119" s="377"/>
      <c r="AH119" s="377"/>
      <c r="AI119" s="377"/>
      <c r="AJ119" s="377"/>
      <c r="AK119" s="377"/>
      <c r="AL119" s="377"/>
      <c r="AM119" s="377"/>
      <c r="AN119" s="377"/>
      <c r="AO119" s="377"/>
      <c r="AP119" s="377"/>
      <c r="AQ119" s="377"/>
      <c r="AR119" s="377"/>
      <c r="AS119" s="377"/>
    </row>
    <row r="120" spans="1:45" ht="15.75" x14ac:dyDescent="0.25">
      <c r="A120" s="401"/>
      <c r="B120" s="402">
        <v>8</v>
      </c>
      <c r="C120" s="399"/>
      <c r="D120" s="398"/>
      <c r="E120" s="398"/>
      <c r="F120" s="398"/>
      <c r="G120" s="398"/>
      <c r="H120" s="398"/>
      <c r="I120" s="397"/>
      <c r="J120" s="395"/>
      <c r="K120" s="396"/>
      <c r="L120" s="396"/>
      <c r="M120" s="396"/>
      <c r="N120" s="394"/>
      <c r="O120" s="392"/>
      <c r="P120" s="393"/>
      <c r="Q120" s="392"/>
      <c r="R120" s="393"/>
      <c r="S120" s="392"/>
      <c r="T120" s="391"/>
      <c r="U120" s="508"/>
      <c r="V120" s="509"/>
      <c r="X120" s="421"/>
      <c r="AM120" s="491"/>
      <c r="AN120" s="424"/>
    </row>
    <row r="121" spans="1:45" ht="15.75" x14ac:dyDescent="0.25">
      <c r="A121" s="401"/>
      <c r="B121" s="400">
        <v>9</v>
      </c>
      <c r="C121" s="399"/>
      <c r="D121" s="398"/>
      <c r="E121" s="398"/>
      <c r="F121" s="398"/>
      <c r="G121" s="398"/>
      <c r="H121" s="398"/>
      <c r="I121" s="397"/>
      <c r="J121" s="396"/>
      <c r="K121" s="395"/>
      <c r="L121" s="396"/>
      <c r="M121" s="396"/>
      <c r="N121" s="394"/>
      <c r="O121" s="392"/>
      <c r="P121" s="393"/>
      <c r="Q121" s="392"/>
      <c r="R121" s="393"/>
      <c r="S121" s="392"/>
      <c r="T121" s="391"/>
      <c r="U121" s="508"/>
      <c r="V121" s="509"/>
      <c r="Y121" s="377"/>
      <c r="Z121" s="377"/>
      <c r="AA121" s="377"/>
      <c r="AB121" s="377"/>
      <c r="AC121" s="377"/>
      <c r="AD121" s="377"/>
      <c r="AE121" s="377"/>
      <c r="AF121" s="377"/>
      <c r="AG121" s="377"/>
      <c r="AH121" s="377"/>
      <c r="AI121" s="377"/>
      <c r="AJ121" s="377"/>
      <c r="AK121" s="377"/>
      <c r="AL121" s="377"/>
      <c r="AM121" s="377"/>
      <c r="AN121" s="377"/>
      <c r="AO121" s="377"/>
      <c r="AP121" s="377"/>
      <c r="AQ121" s="377"/>
      <c r="AR121" s="377"/>
      <c r="AS121" s="377"/>
    </row>
    <row r="122" spans="1:45" ht="15.75" x14ac:dyDescent="0.25">
      <c r="A122" s="401"/>
      <c r="B122" s="402">
        <v>10</v>
      </c>
      <c r="C122" s="399"/>
      <c r="D122" s="398"/>
      <c r="E122" s="398"/>
      <c r="F122" s="398"/>
      <c r="G122" s="398"/>
      <c r="H122" s="398"/>
      <c r="I122" s="397"/>
      <c r="J122" s="396"/>
      <c r="K122" s="396"/>
      <c r="L122" s="395"/>
      <c r="M122" s="396"/>
      <c r="N122" s="394"/>
      <c r="O122" s="392"/>
      <c r="P122" s="393"/>
      <c r="Q122" s="392"/>
      <c r="R122" s="393"/>
      <c r="S122" s="392"/>
      <c r="T122" s="391"/>
      <c r="U122" s="508"/>
      <c r="V122" s="509"/>
    </row>
    <row r="123" spans="1:45" ht="15.75" x14ac:dyDescent="0.25">
      <c r="A123" s="401"/>
      <c r="B123" s="400">
        <v>11</v>
      </c>
      <c r="C123" s="399"/>
      <c r="D123" s="398"/>
      <c r="E123" s="398"/>
      <c r="F123" s="398"/>
      <c r="G123" s="398"/>
      <c r="H123" s="398"/>
      <c r="I123" s="397"/>
      <c r="J123" s="396"/>
      <c r="K123" s="396"/>
      <c r="L123" s="396"/>
      <c r="M123" s="395"/>
      <c r="N123" s="394"/>
      <c r="O123" s="392"/>
      <c r="P123" s="393"/>
      <c r="Q123" s="392"/>
      <c r="R123" s="393"/>
      <c r="S123" s="392"/>
      <c r="T123" s="391"/>
      <c r="U123" s="508"/>
      <c r="V123" s="509"/>
      <c r="Y123" s="377"/>
      <c r="Z123" s="377"/>
      <c r="AA123" s="377"/>
      <c r="AB123" s="377"/>
      <c r="AC123" s="377"/>
      <c r="AD123" s="377"/>
      <c r="AE123" s="377"/>
      <c r="AF123" s="377"/>
      <c r="AG123" s="377"/>
      <c r="AH123" s="377"/>
      <c r="AI123" s="377"/>
      <c r="AJ123" s="377"/>
      <c r="AK123" s="377"/>
    </row>
    <row r="124" spans="1:45" ht="16.5" thickBot="1" x14ac:dyDescent="0.3">
      <c r="A124" s="390"/>
      <c r="B124" s="389">
        <v>12</v>
      </c>
      <c r="C124" s="388"/>
      <c r="D124" s="387"/>
      <c r="E124" s="387"/>
      <c r="F124" s="387"/>
      <c r="G124" s="387"/>
      <c r="H124" s="387"/>
      <c r="I124" s="387"/>
      <c r="J124" s="386"/>
      <c r="K124" s="386"/>
      <c r="L124" s="386"/>
      <c r="M124" s="386"/>
      <c r="N124" s="385"/>
      <c r="O124" s="383"/>
      <c r="P124" s="384"/>
      <c r="Q124" s="383"/>
      <c r="R124" s="384"/>
      <c r="S124" s="383"/>
      <c r="T124" s="382"/>
      <c r="U124" s="510"/>
      <c r="V124" s="511"/>
    </row>
    <row r="125" spans="1:45" ht="16.5" customHeight="1" x14ac:dyDescent="0.2"/>
    <row r="126" spans="1:45" ht="16.5" customHeight="1" x14ac:dyDescent="0.2">
      <c r="A126" s="377" t="s">
        <v>149</v>
      </c>
      <c r="B126" s="378"/>
      <c r="C126" s="378"/>
      <c r="D126" s="378"/>
      <c r="E126" s="378"/>
      <c r="F126" s="378"/>
      <c r="G126" s="378"/>
      <c r="H126" s="378"/>
      <c r="I126" s="378"/>
      <c r="J126" s="378"/>
      <c r="K126" s="378"/>
      <c r="L126" s="378"/>
      <c r="M126" s="378"/>
      <c r="N126" s="378"/>
      <c r="O126" s="377"/>
      <c r="P126" s="376"/>
      <c r="Q126" s="375"/>
      <c r="X126" s="381"/>
      <c r="Y126" s="377"/>
      <c r="Z126" s="377"/>
      <c r="AA126" s="377"/>
      <c r="AB126" s="377"/>
      <c r="AC126" s="377"/>
      <c r="AD126" s="377"/>
      <c r="AE126" s="377"/>
      <c r="AF126" s="377"/>
      <c r="AG126" s="377"/>
      <c r="AH126" s="377"/>
      <c r="AI126" s="377"/>
      <c r="AJ126" s="377"/>
      <c r="AK126" s="377"/>
      <c r="AL126" s="377"/>
      <c r="AM126" s="377"/>
      <c r="AN126" s="377"/>
      <c r="AO126" s="377"/>
      <c r="AP126" s="377"/>
      <c r="AQ126" s="377"/>
      <c r="AR126" s="377"/>
      <c r="AS126" s="377"/>
    </row>
    <row r="127" spans="1:45" ht="16.5" customHeight="1" x14ac:dyDescent="0.2">
      <c r="A127" s="381"/>
      <c r="B127" s="377"/>
      <c r="C127" s="377"/>
      <c r="D127" s="377"/>
      <c r="E127" s="377"/>
      <c r="F127" s="377"/>
      <c r="G127" s="377"/>
      <c r="H127" s="377"/>
      <c r="I127" s="377"/>
      <c r="J127" s="377"/>
      <c r="K127" s="377"/>
      <c r="L127" s="377"/>
      <c r="M127" s="377"/>
      <c r="N127" s="377"/>
      <c r="O127" s="377"/>
      <c r="P127" s="377"/>
      <c r="Q127" s="377"/>
      <c r="R127" s="377"/>
      <c r="S127" s="377"/>
      <c r="T127" s="377"/>
      <c r="U127" s="377"/>
      <c r="V127" s="377"/>
      <c r="X127" s="377"/>
    </row>
    <row r="128" spans="1:45" ht="16.5" customHeight="1" x14ac:dyDescent="0.2">
      <c r="A128" s="377"/>
      <c r="Y128" s="377"/>
      <c r="Z128" s="377"/>
      <c r="AA128" s="377"/>
      <c r="AB128" s="377"/>
      <c r="AC128" s="377"/>
      <c r="AD128" s="377"/>
      <c r="AE128" s="377"/>
      <c r="AF128" s="377"/>
      <c r="AG128" s="377"/>
      <c r="AH128" s="377"/>
      <c r="AI128" s="377"/>
      <c r="AJ128" s="377"/>
      <c r="AK128" s="377"/>
      <c r="AL128" s="377"/>
      <c r="AM128" s="377"/>
      <c r="AN128" s="377"/>
      <c r="AO128" s="377"/>
      <c r="AP128" s="377"/>
      <c r="AQ128" s="377"/>
      <c r="AR128" s="377"/>
      <c r="AS128" s="377"/>
    </row>
    <row r="129" spans="1:45" ht="16.5" customHeight="1" x14ac:dyDescent="0.2">
      <c r="A129" s="377"/>
      <c r="B129" s="377"/>
      <c r="C129" s="377"/>
      <c r="D129" s="377"/>
      <c r="E129" s="377"/>
      <c r="F129" s="377"/>
      <c r="G129" s="377"/>
      <c r="H129" s="377"/>
      <c r="I129" s="377"/>
      <c r="J129" s="377"/>
      <c r="K129" s="377"/>
      <c r="L129" s="377"/>
      <c r="M129" s="377"/>
      <c r="N129" s="377"/>
      <c r="O129" s="377"/>
      <c r="P129" s="377"/>
      <c r="Q129" s="377"/>
      <c r="R129" s="377"/>
      <c r="S129" s="377"/>
      <c r="T129" s="377"/>
      <c r="U129" s="377"/>
      <c r="V129" s="377"/>
      <c r="X129" s="421"/>
    </row>
    <row r="130" spans="1:45" ht="16.5" customHeight="1" x14ac:dyDescent="0.2">
      <c r="A130" s="421"/>
      <c r="H130" s="421"/>
      <c r="I130" s="421"/>
      <c r="J130" s="421"/>
      <c r="K130" s="421"/>
      <c r="L130" s="421"/>
      <c r="M130" s="421"/>
      <c r="N130" s="421"/>
      <c r="O130" s="421"/>
      <c r="P130" s="491"/>
      <c r="Q130" s="424"/>
      <c r="X130" s="421"/>
      <c r="Y130" s="377"/>
      <c r="Z130" s="377"/>
      <c r="AA130" s="377"/>
      <c r="AB130" s="377"/>
      <c r="AC130" s="377"/>
      <c r="AD130" s="377"/>
      <c r="AE130" s="377"/>
      <c r="AF130" s="377"/>
      <c r="AG130" s="377"/>
      <c r="AH130" s="377"/>
      <c r="AI130" s="377"/>
      <c r="AJ130" s="377"/>
      <c r="AK130" s="377"/>
      <c r="AL130" s="377"/>
      <c r="AM130" s="377"/>
      <c r="AN130" s="377"/>
      <c r="AO130" s="377"/>
      <c r="AP130" s="377"/>
      <c r="AQ130" s="377"/>
      <c r="AR130" s="377"/>
      <c r="AS130" s="377"/>
    </row>
    <row r="131" spans="1:45" ht="16.5" customHeight="1" x14ac:dyDescent="0.2">
      <c r="B131" s="377"/>
      <c r="C131" s="377"/>
      <c r="D131" s="377"/>
      <c r="P131" s="491"/>
      <c r="Q131" s="424"/>
    </row>
    <row r="132" spans="1:45" ht="16.5" customHeight="1" x14ac:dyDescent="0.2">
      <c r="Y132" s="377"/>
      <c r="Z132" s="377"/>
      <c r="AA132" s="377"/>
    </row>
    <row r="133" spans="1:45" ht="16.5" customHeight="1" x14ac:dyDescent="0.2"/>
    <row r="134" spans="1:45" ht="18" x14ac:dyDescent="0.25">
      <c r="A134" s="514" t="s">
        <v>53</v>
      </c>
      <c r="B134" s="515"/>
      <c r="C134" s="515"/>
      <c r="D134" s="515"/>
      <c r="E134" s="515"/>
    </row>
    <row r="135" spans="1:45" ht="13.5" thickBot="1" x14ac:dyDescent="0.25"/>
    <row r="136" spans="1:45" ht="93" customHeight="1" thickBot="1" x14ac:dyDescent="0.45">
      <c r="A136" s="516" t="str">
        <f>CONCATENATE("FLORET        ",AE7)</f>
        <v>FLORET        groot wapen</v>
      </c>
      <c r="B136" s="517"/>
      <c r="C136" s="518" t="str">
        <f>CONCATENATE(AC7,"                     ", AD7)</f>
        <v>LOPER                      gemengd elek./mech.</v>
      </c>
      <c r="D136" s="519"/>
      <c r="E136" s="520"/>
      <c r="F136" s="520"/>
      <c r="G136" s="520"/>
      <c r="H136" s="520"/>
      <c r="I136" s="520"/>
      <c r="J136" s="520"/>
      <c r="K136" s="521"/>
      <c r="L136" s="522">
        <f>AA7</f>
        <v>0</v>
      </c>
      <c r="M136" s="523"/>
      <c r="N136" s="490" t="s">
        <v>69</v>
      </c>
      <c r="O136" s="524" t="s">
        <v>151</v>
      </c>
      <c r="P136" s="525"/>
      <c r="Q136" s="524" t="s">
        <v>150</v>
      </c>
      <c r="R136" s="525"/>
      <c r="S136" s="524" t="s">
        <v>73</v>
      </c>
      <c r="T136" s="525"/>
      <c r="U136" s="526" t="s">
        <v>95</v>
      </c>
      <c r="V136" s="527"/>
      <c r="W136" s="146" t="s">
        <v>146</v>
      </c>
    </row>
    <row r="137" spans="1:45" ht="16.5" thickBot="1" x14ac:dyDescent="0.3">
      <c r="A137" s="416" t="s">
        <v>100</v>
      </c>
      <c r="B137" s="420"/>
      <c r="C137" s="419">
        <v>1</v>
      </c>
      <c r="D137" s="418">
        <v>2</v>
      </c>
      <c r="E137" s="418">
        <v>3</v>
      </c>
      <c r="F137" s="418">
        <v>4</v>
      </c>
      <c r="G137" s="418">
        <v>5</v>
      </c>
      <c r="H137" s="418">
        <v>6</v>
      </c>
      <c r="I137" s="418">
        <v>7</v>
      </c>
      <c r="J137" s="418">
        <v>8</v>
      </c>
      <c r="K137" s="418">
        <v>9</v>
      </c>
      <c r="L137" s="417">
        <v>10</v>
      </c>
      <c r="M137" s="417">
        <v>11</v>
      </c>
      <c r="N137" s="414">
        <v>12</v>
      </c>
      <c r="O137" s="416" t="s">
        <v>99</v>
      </c>
      <c r="P137" s="415" t="s">
        <v>101</v>
      </c>
      <c r="Q137" s="413" t="s">
        <v>99</v>
      </c>
      <c r="R137" s="414" t="s">
        <v>101</v>
      </c>
      <c r="S137" s="413" t="s">
        <v>99</v>
      </c>
      <c r="T137" s="412" t="s">
        <v>101</v>
      </c>
      <c r="U137" s="528"/>
      <c r="V137" s="529"/>
    </row>
    <row r="138" spans="1:45" ht="15.75" x14ac:dyDescent="0.25">
      <c r="A138" s="401"/>
      <c r="B138" s="400">
        <v>1</v>
      </c>
      <c r="C138" s="411"/>
      <c r="D138" s="410"/>
      <c r="E138" s="410"/>
      <c r="F138" s="410"/>
      <c r="G138" s="410"/>
      <c r="H138" s="410"/>
      <c r="I138" s="410"/>
      <c r="J138" s="409"/>
      <c r="K138" s="409"/>
      <c r="L138" s="409"/>
      <c r="M138" s="409"/>
      <c r="N138" s="407"/>
      <c r="O138" s="392"/>
      <c r="P138" s="393"/>
      <c r="Q138" s="392"/>
      <c r="R138" s="393"/>
      <c r="S138" s="392"/>
      <c r="T138" s="391"/>
      <c r="U138" s="508"/>
      <c r="V138" s="509"/>
    </row>
    <row r="139" spans="1:45" ht="15.75" x14ac:dyDescent="0.25">
      <c r="A139" s="401"/>
      <c r="B139" s="402">
        <v>2</v>
      </c>
      <c r="C139" s="406"/>
      <c r="D139" s="404"/>
      <c r="E139" s="405"/>
      <c r="F139" s="405"/>
      <c r="G139" s="405"/>
      <c r="H139" s="405"/>
      <c r="I139" s="405"/>
      <c r="J139" s="408"/>
      <c r="K139" s="408"/>
      <c r="L139" s="408"/>
      <c r="M139" s="408"/>
      <c r="N139" s="407"/>
      <c r="O139" s="392"/>
      <c r="P139" s="393"/>
      <c r="Q139" s="392"/>
      <c r="R139" s="393"/>
      <c r="S139" s="392"/>
      <c r="T139" s="391"/>
      <c r="U139" s="508"/>
      <c r="V139" s="509"/>
    </row>
    <row r="140" spans="1:45" ht="15.75" x14ac:dyDescent="0.25">
      <c r="A140" s="401"/>
      <c r="B140" s="400">
        <v>3</v>
      </c>
      <c r="C140" s="406"/>
      <c r="D140" s="405"/>
      <c r="E140" s="404"/>
      <c r="F140" s="405"/>
      <c r="G140" s="405"/>
      <c r="H140" s="405"/>
      <c r="I140" s="405"/>
      <c r="J140" s="408"/>
      <c r="K140" s="408"/>
      <c r="L140" s="408"/>
      <c r="M140" s="408"/>
      <c r="N140" s="407"/>
      <c r="O140" s="392"/>
      <c r="P140" s="393"/>
      <c r="Q140" s="392"/>
      <c r="R140" s="393"/>
      <c r="S140" s="392"/>
      <c r="T140" s="391"/>
      <c r="U140" s="508"/>
      <c r="V140" s="509"/>
    </row>
    <row r="141" spans="1:45" ht="15.75" x14ac:dyDescent="0.25">
      <c r="A141" s="401"/>
      <c r="B141" s="402">
        <v>4</v>
      </c>
      <c r="C141" s="406"/>
      <c r="D141" s="405"/>
      <c r="E141" s="405"/>
      <c r="F141" s="404"/>
      <c r="G141" s="405"/>
      <c r="H141" s="405"/>
      <c r="I141" s="405"/>
      <c r="J141" s="408"/>
      <c r="K141" s="408"/>
      <c r="L141" s="408"/>
      <c r="M141" s="408"/>
      <c r="N141" s="407"/>
      <c r="O141" s="392"/>
      <c r="P141" s="393"/>
      <c r="Q141" s="392"/>
      <c r="R141" s="393"/>
      <c r="S141" s="392"/>
      <c r="T141" s="391"/>
      <c r="U141" s="508"/>
      <c r="V141" s="509"/>
    </row>
    <row r="142" spans="1:45" ht="15.75" x14ac:dyDescent="0.25">
      <c r="A142" s="401"/>
      <c r="B142" s="400">
        <v>5</v>
      </c>
      <c r="C142" s="406"/>
      <c r="D142" s="405"/>
      <c r="E142" s="405"/>
      <c r="F142" s="405"/>
      <c r="G142" s="404"/>
      <c r="H142" s="405"/>
      <c r="I142" s="405"/>
      <c r="J142" s="408"/>
      <c r="K142" s="408"/>
      <c r="L142" s="408"/>
      <c r="M142" s="408"/>
      <c r="N142" s="407"/>
      <c r="O142" s="392"/>
      <c r="P142" s="393"/>
      <c r="Q142" s="392"/>
      <c r="R142" s="393"/>
      <c r="S142" s="392"/>
      <c r="T142" s="391"/>
      <c r="U142" s="508"/>
      <c r="V142" s="509"/>
    </row>
    <row r="143" spans="1:45" ht="15.75" x14ac:dyDescent="0.25">
      <c r="A143" s="401"/>
      <c r="B143" s="402">
        <v>6</v>
      </c>
      <c r="C143" s="406"/>
      <c r="D143" s="405"/>
      <c r="E143" s="405"/>
      <c r="F143" s="405"/>
      <c r="G143" s="405"/>
      <c r="H143" s="404"/>
      <c r="I143" s="405"/>
      <c r="J143" s="408"/>
      <c r="K143" s="408"/>
      <c r="L143" s="408"/>
      <c r="M143" s="408"/>
      <c r="N143" s="407"/>
      <c r="O143" s="392"/>
      <c r="P143" s="393"/>
      <c r="Q143" s="392"/>
      <c r="R143" s="393"/>
      <c r="S143" s="392"/>
      <c r="T143" s="391"/>
      <c r="U143" s="508"/>
      <c r="V143" s="509"/>
    </row>
    <row r="144" spans="1:45" ht="15.75" x14ac:dyDescent="0.25">
      <c r="A144" s="401"/>
      <c r="B144" s="400">
        <v>7</v>
      </c>
      <c r="C144" s="406"/>
      <c r="D144" s="405"/>
      <c r="E144" s="405"/>
      <c r="F144" s="405"/>
      <c r="G144" s="405"/>
      <c r="H144" s="405"/>
      <c r="I144" s="404"/>
      <c r="J144" s="403"/>
      <c r="K144" s="403"/>
      <c r="L144" s="403"/>
      <c r="M144" s="403"/>
      <c r="N144" s="394"/>
      <c r="O144" s="392"/>
      <c r="P144" s="393"/>
      <c r="Q144" s="392"/>
      <c r="R144" s="393"/>
      <c r="S144" s="392"/>
      <c r="T144" s="391"/>
      <c r="U144" s="508"/>
      <c r="V144" s="509"/>
    </row>
    <row r="145" spans="1:45" ht="15.75" x14ac:dyDescent="0.25">
      <c r="A145" s="401"/>
      <c r="B145" s="402">
        <v>8</v>
      </c>
      <c r="C145" s="399"/>
      <c r="D145" s="398"/>
      <c r="E145" s="398"/>
      <c r="F145" s="398"/>
      <c r="G145" s="398"/>
      <c r="H145" s="398"/>
      <c r="I145" s="397"/>
      <c r="J145" s="395"/>
      <c r="K145" s="396"/>
      <c r="L145" s="396"/>
      <c r="M145" s="396"/>
      <c r="N145" s="394"/>
      <c r="O145" s="392"/>
      <c r="P145" s="393"/>
      <c r="Q145" s="392"/>
      <c r="R145" s="393"/>
      <c r="S145" s="392"/>
      <c r="T145" s="391"/>
      <c r="U145" s="508"/>
      <c r="V145" s="509"/>
    </row>
    <row r="146" spans="1:45" ht="15.75" x14ac:dyDescent="0.25">
      <c r="A146" s="401"/>
      <c r="B146" s="400">
        <v>9</v>
      </c>
      <c r="C146" s="399"/>
      <c r="D146" s="398"/>
      <c r="E146" s="398"/>
      <c r="F146" s="398"/>
      <c r="G146" s="398"/>
      <c r="H146" s="398"/>
      <c r="I146" s="397"/>
      <c r="J146" s="396"/>
      <c r="K146" s="395"/>
      <c r="L146" s="396"/>
      <c r="M146" s="396"/>
      <c r="N146" s="394"/>
      <c r="O146" s="392"/>
      <c r="P146" s="393"/>
      <c r="Q146" s="392"/>
      <c r="R146" s="393"/>
      <c r="S146" s="392"/>
      <c r="T146" s="391"/>
      <c r="U146" s="508"/>
      <c r="V146" s="509"/>
    </row>
    <row r="147" spans="1:45" ht="15.75" x14ac:dyDescent="0.25">
      <c r="A147" s="401"/>
      <c r="B147" s="402">
        <v>10</v>
      </c>
      <c r="C147" s="399"/>
      <c r="D147" s="398"/>
      <c r="E147" s="398"/>
      <c r="F147" s="398"/>
      <c r="G147" s="398"/>
      <c r="H147" s="398"/>
      <c r="I147" s="397"/>
      <c r="J147" s="396"/>
      <c r="K147" s="396"/>
      <c r="L147" s="395"/>
      <c r="M147" s="396"/>
      <c r="N147" s="394"/>
      <c r="O147" s="392"/>
      <c r="P147" s="393"/>
      <c r="Q147" s="392"/>
      <c r="R147" s="393"/>
      <c r="S147" s="392"/>
      <c r="T147" s="391"/>
      <c r="U147" s="508"/>
      <c r="V147" s="509"/>
      <c r="X147" s="381"/>
      <c r="Y147" s="378"/>
      <c r="Z147" s="378"/>
      <c r="AA147" s="378"/>
      <c r="AB147" s="378"/>
      <c r="AC147" s="378"/>
      <c r="AD147" s="378"/>
      <c r="AE147" s="378"/>
      <c r="AF147" s="378"/>
      <c r="AG147" s="378"/>
      <c r="AH147" s="378"/>
      <c r="AI147" s="378"/>
      <c r="AJ147" s="378"/>
      <c r="AK147" s="378"/>
      <c r="AL147" s="377"/>
      <c r="AM147" s="376"/>
      <c r="AN147" s="375"/>
    </row>
    <row r="148" spans="1:45" ht="15.75" x14ac:dyDescent="0.25">
      <c r="A148" s="401"/>
      <c r="B148" s="400">
        <v>11</v>
      </c>
      <c r="C148" s="399"/>
      <c r="D148" s="398"/>
      <c r="E148" s="398"/>
      <c r="F148" s="398"/>
      <c r="G148" s="398"/>
      <c r="H148" s="398"/>
      <c r="I148" s="397"/>
      <c r="J148" s="396"/>
      <c r="K148" s="396"/>
      <c r="L148" s="396"/>
      <c r="M148" s="395"/>
      <c r="N148" s="394"/>
      <c r="O148" s="392"/>
      <c r="P148" s="393"/>
      <c r="Q148" s="392"/>
      <c r="R148" s="393"/>
      <c r="S148" s="392"/>
      <c r="T148" s="391"/>
      <c r="U148" s="508"/>
      <c r="V148" s="509"/>
      <c r="X148" s="427"/>
      <c r="Y148" s="425"/>
      <c r="Z148" s="378"/>
      <c r="AA148" s="378"/>
      <c r="AB148" s="378"/>
      <c r="AC148" s="378"/>
      <c r="AD148" s="378"/>
      <c r="AE148" s="378"/>
      <c r="AF148" s="378"/>
      <c r="AG148" s="378"/>
      <c r="AH148" s="378"/>
      <c r="AI148" s="378"/>
      <c r="AJ148" s="378"/>
      <c r="AK148" s="378"/>
      <c r="AL148" s="377"/>
      <c r="AM148" s="376"/>
      <c r="AN148" s="375"/>
    </row>
    <row r="149" spans="1:45" ht="16.5" thickBot="1" x14ac:dyDescent="0.3">
      <c r="A149" s="390"/>
      <c r="B149" s="389">
        <v>12</v>
      </c>
      <c r="C149" s="388"/>
      <c r="D149" s="387"/>
      <c r="E149" s="387"/>
      <c r="F149" s="387"/>
      <c r="G149" s="387"/>
      <c r="H149" s="387"/>
      <c r="I149" s="387"/>
      <c r="J149" s="386"/>
      <c r="K149" s="386"/>
      <c r="L149" s="386"/>
      <c r="M149" s="386"/>
      <c r="N149" s="385"/>
      <c r="O149" s="383"/>
      <c r="P149" s="384"/>
      <c r="Q149" s="383"/>
      <c r="R149" s="384"/>
      <c r="S149" s="383"/>
      <c r="T149" s="382"/>
      <c r="U149" s="510"/>
      <c r="V149" s="511"/>
      <c r="X149" s="381"/>
      <c r="Y149" s="378"/>
      <c r="Z149" s="378"/>
      <c r="AA149" s="378"/>
      <c r="AB149" s="378"/>
      <c r="AC149" s="378"/>
      <c r="AD149" s="378"/>
      <c r="AE149" s="378"/>
      <c r="AF149" s="378"/>
      <c r="AG149" s="378"/>
      <c r="AH149" s="378"/>
      <c r="AI149" s="421"/>
      <c r="AJ149" s="377"/>
      <c r="AK149" s="377"/>
      <c r="AL149" s="377"/>
      <c r="AM149" s="376"/>
      <c r="AN149" s="375"/>
    </row>
    <row r="150" spans="1:45" ht="15" x14ac:dyDescent="0.2">
      <c r="X150" s="377"/>
      <c r="Y150" s="377"/>
      <c r="Z150" s="378"/>
      <c r="AA150" s="378"/>
      <c r="AB150" s="378"/>
      <c r="AC150" s="378"/>
      <c r="AD150" s="378"/>
      <c r="AE150" s="378"/>
      <c r="AF150" s="378"/>
      <c r="AG150" s="378"/>
      <c r="AH150" s="378"/>
      <c r="AI150" s="378"/>
      <c r="AJ150" s="377"/>
      <c r="AK150" s="377"/>
      <c r="AL150" s="377"/>
      <c r="AM150" s="376"/>
      <c r="AN150" s="375"/>
    </row>
    <row r="151" spans="1:45" ht="15" x14ac:dyDescent="0.2">
      <c r="A151" s="377" t="s">
        <v>149</v>
      </c>
      <c r="X151" s="425"/>
      <c r="Y151" s="425"/>
      <c r="Z151" s="378"/>
      <c r="AA151" s="378"/>
      <c r="AB151" s="378"/>
      <c r="AC151" s="378"/>
      <c r="AD151" s="378"/>
      <c r="AE151" s="378"/>
      <c r="AF151" s="378"/>
      <c r="AG151" s="378"/>
      <c r="AH151" s="378"/>
      <c r="AI151" s="378"/>
      <c r="AJ151" s="377"/>
      <c r="AK151" s="377"/>
      <c r="AL151" s="377"/>
      <c r="AM151" s="376"/>
      <c r="AN151" s="375"/>
    </row>
    <row r="152" spans="1:45" x14ac:dyDescent="0.2">
      <c r="A152" s="426"/>
      <c r="B152" s="377"/>
      <c r="C152" s="377"/>
      <c r="D152" s="377"/>
      <c r="E152" s="377"/>
      <c r="F152" s="377"/>
      <c r="G152" s="377"/>
      <c r="H152" s="377"/>
      <c r="I152" s="377"/>
      <c r="J152" s="377"/>
      <c r="K152" s="377"/>
      <c r="L152" s="377"/>
      <c r="M152" s="377"/>
      <c r="N152" s="377"/>
      <c r="O152" s="377"/>
      <c r="P152" s="377"/>
      <c r="Q152" s="377"/>
      <c r="R152" s="377"/>
      <c r="S152" s="377"/>
      <c r="T152" s="377"/>
      <c r="U152" s="377"/>
      <c r="V152" s="377"/>
      <c r="X152" s="381"/>
      <c r="Y152" s="377"/>
      <c r="Z152" s="377"/>
      <c r="AA152" s="377"/>
      <c r="AB152" s="377"/>
      <c r="AC152" s="377"/>
      <c r="AD152" s="377"/>
      <c r="AE152" s="377"/>
      <c r="AF152" s="377"/>
      <c r="AG152" s="377"/>
      <c r="AH152" s="377"/>
      <c r="AI152" s="377"/>
      <c r="AJ152" s="377"/>
      <c r="AK152" s="377"/>
      <c r="AL152" s="377"/>
      <c r="AM152" s="377"/>
    </row>
    <row r="153" spans="1:45" ht="15" x14ac:dyDescent="0.2">
      <c r="A153" s="421"/>
      <c r="P153" s="491"/>
      <c r="Q153" s="424"/>
      <c r="X153" s="377"/>
      <c r="AF153" s="377"/>
      <c r="AG153" s="377"/>
      <c r="AH153" s="377"/>
      <c r="AI153" s="377"/>
      <c r="AJ153" s="377"/>
      <c r="AK153" s="378"/>
      <c r="AL153" s="378"/>
      <c r="AM153" s="380"/>
      <c r="AN153" s="379"/>
    </row>
    <row r="154" spans="1:45" ht="15" x14ac:dyDescent="0.2">
      <c r="B154" s="377"/>
      <c r="C154" s="377"/>
      <c r="D154" s="377"/>
      <c r="E154" s="377"/>
      <c r="F154" s="377"/>
      <c r="G154" s="377"/>
      <c r="H154" s="377"/>
      <c r="I154" s="377"/>
      <c r="J154" s="377"/>
      <c r="K154" s="377"/>
      <c r="L154" s="377"/>
      <c r="M154" s="377"/>
      <c r="N154" s="377"/>
      <c r="O154" s="377"/>
      <c r="P154" s="377"/>
      <c r="Q154" s="377"/>
      <c r="R154" s="377"/>
      <c r="S154" s="377"/>
      <c r="T154" s="377"/>
      <c r="U154" s="377"/>
      <c r="V154" s="377"/>
      <c r="X154" s="425"/>
      <c r="Y154" s="425"/>
      <c r="Z154" s="378"/>
      <c r="AA154" s="378"/>
      <c r="AB154" s="378"/>
      <c r="AC154" s="378"/>
      <c r="AD154" s="378"/>
      <c r="AE154" s="378"/>
      <c r="AF154" s="378"/>
      <c r="AG154" s="377"/>
      <c r="AH154" s="377"/>
      <c r="AI154" s="377"/>
      <c r="AJ154" s="377"/>
      <c r="AK154" s="377"/>
      <c r="AL154" s="378"/>
      <c r="AM154" s="380"/>
      <c r="AN154" s="379"/>
    </row>
    <row r="155" spans="1:45" x14ac:dyDescent="0.2">
      <c r="X155" s="381"/>
      <c r="Y155" s="377"/>
      <c r="Z155" s="377"/>
      <c r="AA155" s="377"/>
      <c r="AB155" s="377"/>
      <c r="AC155" s="377"/>
      <c r="AD155" s="377"/>
      <c r="AE155" s="377"/>
      <c r="AF155" s="377"/>
      <c r="AG155" s="377"/>
      <c r="AH155" s="377"/>
      <c r="AI155" s="377"/>
      <c r="AJ155" s="377"/>
      <c r="AK155" s="377"/>
      <c r="AL155" s="377"/>
      <c r="AM155" s="377"/>
      <c r="AN155" s="377"/>
      <c r="AO155" s="377"/>
      <c r="AP155" s="377"/>
      <c r="AQ155" s="377"/>
      <c r="AR155" s="377"/>
      <c r="AS155" s="377"/>
    </row>
    <row r="156" spans="1:45" ht="15" x14ac:dyDescent="0.2">
      <c r="B156" s="377"/>
      <c r="C156" s="377"/>
      <c r="D156" s="377"/>
      <c r="E156" s="377"/>
      <c r="F156" s="377"/>
      <c r="G156" s="377"/>
      <c r="H156" s="377"/>
      <c r="I156" s="377"/>
      <c r="J156" s="377"/>
      <c r="K156" s="377"/>
      <c r="L156" s="377"/>
      <c r="M156" s="377"/>
      <c r="N156" s="377"/>
      <c r="X156" s="377"/>
      <c r="AI156" s="421"/>
      <c r="AJ156" s="421"/>
      <c r="AK156" s="421"/>
      <c r="AL156" s="421"/>
      <c r="AM156" s="491"/>
      <c r="AN156" s="424"/>
    </row>
    <row r="157" spans="1:45" ht="15.75" x14ac:dyDescent="0.25">
      <c r="X157" s="377"/>
      <c r="Y157" s="377"/>
      <c r="Z157" s="377"/>
      <c r="AA157" s="377"/>
      <c r="AB157" s="377"/>
      <c r="AC157" s="377"/>
      <c r="AD157" s="377"/>
      <c r="AE157" s="377"/>
      <c r="AF157" s="377"/>
      <c r="AG157" s="377"/>
      <c r="AH157" s="377"/>
      <c r="AI157" s="377"/>
      <c r="AJ157" s="377"/>
      <c r="AK157" s="377"/>
      <c r="AL157" s="377"/>
      <c r="AM157" s="423"/>
      <c r="AN157" s="422"/>
    </row>
    <row r="158" spans="1:45" ht="15.75" x14ac:dyDescent="0.25">
      <c r="X158" s="381"/>
      <c r="Y158" s="377"/>
      <c r="Z158" s="377"/>
      <c r="AA158" s="377"/>
      <c r="AB158" s="377"/>
      <c r="AC158" s="377"/>
      <c r="AD158" s="377"/>
      <c r="AE158" s="377"/>
      <c r="AF158" s="377"/>
      <c r="AG158" s="377"/>
      <c r="AH158" s="377"/>
      <c r="AI158" s="377"/>
      <c r="AJ158" s="377"/>
      <c r="AK158" s="377"/>
      <c r="AL158" s="377"/>
      <c r="AM158" s="423"/>
      <c r="AN158" s="422"/>
    </row>
    <row r="159" spans="1:45" ht="23.25" x14ac:dyDescent="0.35">
      <c r="A159" s="492" t="s">
        <v>53</v>
      </c>
      <c r="X159" s="377"/>
      <c r="AM159" s="423"/>
      <c r="AN159" s="422"/>
    </row>
    <row r="160" spans="1:45" ht="16.5" thickBot="1" x14ac:dyDescent="0.3">
      <c r="X160" s="377"/>
      <c r="Y160" s="377"/>
      <c r="Z160" s="377"/>
      <c r="AA160" s="377"/>
      <c r="AB160" s="377"/>
      <c r="AC160" s="377"/>
      <c r="AD160" s="377"/>
      <c r="AE160" s="377"/>
      <c r="AF160" s="377"/>
      <c r="AG160" s="377"/>
      <c r="AH160" s="377"/>
      <c r="AI160" s="377"/>
      <c r="AJ160" s="377"/>
      <c r="AK160" s="377"/>
      <c r="AL160" s="377"/>
      <c r="AM160" s="423"/>
      <c r="AN160" s="422"/>
    </row>
    <row r="161" spans="1:40" ht="105.75" customHeight="1" thickBot="1" x14ac:dyDescent="0.45">
      <c r="A161" s="516" t="str">
        <f>CONCATENATE("FLORET        ",AE8)</f>
        <v>FLORET        groot wapen</v>
      </c>
      <c r="B161" s="517"/>
      <c r="C161" s="518" t="str">
        <f>CONCATENATE(AC8,"                     ", AD8)</f>
        <v>LOPER                      gemengd elek./mech.</v>
      </c>
      <c r="D161" s="519"/>
      <c r="E161" s="520"/>
      <c r="F161" s="520"/>
      <c r="G161" s="520"/>
      <c r="H161" s="520"/>
      <c r="I161" s="520"/>
      <c r="J161" s="520"/>
      <c r="K161" s="521"/>
      <c r="L161" s="522">
        <f>AA8</f>
        <v>0</v>
      </c>
      <c r="M161" s="523"/>
      <c r="N161" s="490" t="s">
        <v>69</v>
      </c>
      <c r="O161" s="524" t="s">
        <v>151</v>
      </c>
      <c r="P161" s="525"/>
      <c r="Q161" s="524" t="s">
        <v>150</v>
      </c>
      <c r="R161" s="525"/>
      <c r="S161" s="524" t="s">
        <v>73</v>
      </c>
      <c r="T161" s="525"/>
      <c r="U161" s="526" t="s">
        <v>95</v>
      </c>
      <c r="V161" s="527"/>
      <c r="W161" s="146" t="s">
        <v>147</v>
      </c>
      <c r="X161" s="377"/>
      <c r="Y161" s="377"/>
      <c r="Z161" s="377"/>
      <c r="AA161" s="377"/>
      <c r="AB161" s="377"/>
      <c r="AC161" s="377"/>
      <c r="AD161" s="377"/>
      <c r="AE161" s="377"/>
      <c r="AF161" s="377"/>
      <c r="AG161" s="377"/>
      <c r="AH161" s="377"/>
      <c r="AI161" s="377"/>
      <c r="AJ161" s="377"/>
      <c r="AK161" s="377"/>
      <c r="AL161" s="377"/>
      <c r="AM161" s="423"/>
      <c r="AN161" s="422"/>
    </row>
    <row r="162" spans="1:40" ht="16.5" thickBot="1" x14ac:dyDescent="0.3">
      <c r="A162" s="416" t="s">
        <v>100</v>
      </c>
      <c r="B162" s="420"/>
      <c r="C162" s="419">
        <v>1</v>
      </c>
      <c r="D162" s="418">
        <v>2</v>
      </c>
      <c r="E162" s="418">
        <v>3</v>
      </c>
      <c r="F162" s="418">
        <v>4</v>
      </c>
      <c r="G162" s="418">
        <v>5</v>
      </c>
      <c r="H162" s="418">
        <v>6</v>
      </c>
      <c r="I162" s="418">
        <v>7</v>
      </c>
      <c r="J162" s="418">
        <v>8</v>
      </c>
      <c r="K162" s="418">
        <v>9</v>
      </c>
      <c r="L162" s="417">
        <v>10</v>
      </c>
      <c r="M162" s="417">
        <v>11</v>
      </c>
      <c r="N162" s="414">
        <v>12</v>
      </c>
      <c r="O162" s="416" t="s">
        <v>99</v>
      </c>
      <c r="P162" s="415" t="s">
        <v>101</v>
      </c>
      <c r="Q162" s="413" t="s">
        <v>99</v>
      </c>
      <c r="R162" s="414" t="s">
        <v>101</v>
      </c>
      <c r="S162" s="413" t="s">
        <v>99</v>
      </c>
      <c r="T162" s="412" t="s">
        <v>101</v>
      </c>
      <c r="U162" s="528"/>
      <c r="V162" s="529"/>
      <c r="X162" s="377"/>
      <c r="Y162" s="377"/>
      <c r="Z162" s="377"/>
      <c r="AA162" s="377"/>
      <c r="AB162" s="377"/>
      <c r="AC162" s="377"/>
      <c r="AD162" s="377"/>
      <c r="AE162" s="377"/>
      <c r="AF162" s="377"/>
      <c r="AG162" s="377"/>
      <c r="AH162" s="377"/>
      <c r="AI162" s="377"/>
      <c r="AJ162" s="377"/>
      <c r="AK162" s="377"/>
      <c r="AL162" s="377"/>
      <c r="AM162" s="423"/>
      <c r="AN162" s="422"/>
    </row>
    <row r="163" spans="1:40" ht="15.75" customHeight="1" x14ac:dyDescent="0.25">
      <c r="A163" s="401"/>
      <c r="B163" s="400">
        <v>1</v>
      </c>
      <c r="C163" s="411"/>
      <c r="D163" s="410"/>
      <c r="E163" s="410"/>
      <c r="F163" s="410"/>
      <c r="G163" s="410"/>
      <c r="H163" s="410"/>
      <c r="I163" s="410"/>
      <c r="J163" s="409"/>
      <c r="K163" s="409"/>
      <c r="L163" s="409"/>
      <c r="M163" s="409"/>
      <c r="N163" s="407"/>
      <c r="O163" s="392"/>
      <c r="P163" s="393"/>
      <c r="Q163" s="392"/>
      <c r="R163" s="393"/>
      <c r="S163" s="392"/>
      <c r="T163" s="391"/>
      <c r="U163" s="508"/>
      <c r="V163" s="509"/>
    </row>
    <row r="164" spans="1:40" ht="15.75" x14ac:dyDescent="0.25">
      <c r="A164" s="401"/>
      <c r="B164" s="402">
        <v>2</v>
      </c>
      <c r="C164" s="406"/>
      <c r="D164" s="404"/>
      <c r="E164" s="405"/>
      <c r="F164" s="405"/>
      <c r="G164" s="405"/>
      <c r="H164" s="405"/>
      <c r="I164" s="405"/>
      <c r="J164" s="408"/>
      <c r="K164" s="408"/>
      <c r="L164" s="408"/>
      <c r="M164" s="408"/>
      <c r="N164" s="407"/>
      <c r="O164" s="392"/>
      <c r="P164" s="393"/>
      <c r="Q164" s="392"/>
      <c r="R164" s="393"/>
      <c r="S164" s="392"/>
      <c r="T164" s="391"/>
      <c r="U164" s="508"/>
      <c r="V164" s="509"/>
    </row>
    <row r="165" spans="1:40" ht="15.75" x14ac:dyDescent="0.25">
      <c r="A165" s="401"/>
      <c r="B165" s="400">
        <v>3</v>
      </c>
      <c r="C165" s="406"/>
      <c r="D165" s="405"/>
      <c r="E165" s="404"/>
      <c r="F165" s="405"/>
      <c r="G165" s="405"/>
      <c r="H165" s="405"/>
      <c r="I165" s="405"/>
      <c r="J165" s="408"/>
      <c r="K165" s="408"/>
      <c r="L165" s="408"/>
      <c r="M165" s="408"/>
      <c r="N165" s="407"/>
      <c r="O165" s="392"/>
      <c r="P165" s="393"/>
      <c r="Q165" s="392"/>
      <c r="R165" s="393"/>
      <c r="S165" s="392"/>
      <c r="T165" s="391"/>
      <c r="U165" s="508"/>
      <c r="V165" s="509"/>
    </row>
    <row r="166" spans="1:40" ht="15.75" x14ac:dyDescent="0.25">
      <c r="A166" s="401"/>
      <c r="B166" s="402">
        <v>4</v>
      </c>
      <c r="C166" s="406"/>
      <c r="D166" s="405"/>
      <c r="E166" s="405"/>
      <c r="F166" s="404"/>
      <c r="G166" s="405"/>
      <c r="H166" s="405"/>
      <c r="I166" s="405"/>
      <c r="J166" s="408"/>
      <c r="K166" s="408"/>
      <c r="L166" s="408"/>
      <c r="M166" s="408"/>
      <c r="N166" s="407"/>
      <c r="O166" s="392"/>
      <c r="P166" s="393"/>
      <c r="Q166" s="392"/>
      <c r="R166" s="393"/>
      <c r="S166" s="392"/>
      <c r="T166" s="391"/>
      <c r="U166" s="508"/>
      <c r="V166" s="509"/>
    </row>
    <row r="167" spans="1:40" ht="15.75" x14ac:dyDescent="0.25">
      <c r="A167" s="401"/>
      <c r="B167" s="400">
        <v>5</v>
      </c>
      <c r="C167" s="406"/>
      <c r="D167" s="405"/>
      <c r="E167" s="405"/>
      <c r="F167" s="405"/>
      <c r="G167" s="404"/>
      <c r="H167" s="405"/>
      <c r="I167" s="405"/>
      <c r="J167" s="408"/>
      <c r="K167" s="408"/>
      <c r="L167" s="408"/>
      <c r="M167" s="408"/>
      <c r="N167" s="407"/>
      <c r="O167" s="392"/>
      <c r="P167" s="393"/>
      <c r="Q167" s="392"/>
      <c r="R167" s="393"/>
      <c r="S167" s="392"/>
      <c r="T167" s="391"/>
      <c r="U167" s="508"/>
      <c r="V167" s="509"/>
    </row>
    <row r="168" spans="1:40" ht="15.75" x14ac:dyDescent="0.25">
      <c r="A168" s="401"/>
      <c r="B168" s="402">
        <v>6</v>
      </c>
      <c r="C168" s="406"/>
      <c r="D168" s="405"/>
      <c r="E168" s="405"/>
      <c r="F168" s="405"/>
      <c r="G168" s="405"/>
      <c r="H168" s="404"/>
      <c r="I168" s="405"/>
      <c r="J168" s="408"/>
      <c r="K168" s="408"/>
      <c r="L168" s="408"/>
      <c r="M168" s="408"/>
      <c r="N168" s="407"/>
      <c r="O168" s="392"/>
      <c r="P168" s="393"/>
      <c r="Q168" s="392"/>
      <c r="R168" s="393"/>
      <c r="S168" s="392"/>
      <c r="T168" s="391"/>
      <c r="U168" s="508"/>
      <c r="V168" s="509"/>
    </row>
    <row r="169" spans="1:40" ht="15.75" x14ac:dyDescent="0.25">
      <c r="A169" s="401"/>
      <c r="B169" s="400">
        <v>7</v>
      </c>
      <c r="C169" s="406"/>
      <c r="D169" s="405"/>
      <c r="E169" s="405"/>
      <c r="F169" s="405"/>
      <c r="G169" s="405"/>
      <c r="H169" s="405"/>
      <c r="I169" s="404"/>
      <c r="J169" s="403"/>
      <c r="K169" s="403"/>
      <c r="L169" s="403"/>
      <c r="M169" s="403"/>
      <c r="N169" s="394"/>
      <c r="O169" s="392"/>
      <c r="P169" s="393"/>
      <c r="Q169" s="392"/>
      <c r="R169" s="393"/>
      <c r="S169" s="392"/>
      <c r="T169" s="391"/>
      <c r="U169" s="508"/>
      <c r="V169" s="509"/>
    </row>
    <row r="170" spans="1:40" ht="15.75" x14ac:dyDescent="0.25">
      <c r="A170" s="401"/>
      <c r="B170" s="402">
        <v>8</v>
      </c>
      <c r="C170" s="399"/>
      <c r="D170" s="398"/>
      <c r="E170" s="398"/>
      <c r="F170" s="398"/>
      <c r="G170" s="398"/>
      <c r="H170" s="398"/>
      <c r="I170" s="397"/>
      <c r="J170" s="395"/>
      <c r="K170" s="396"/>
      <c r="L170" s="396"/>
      <c r="M170" s="396"/>
      <c r="N170" s="394"/>
      <c r="O170" s="392"/>
      <c r="P170" s="393"/>
      <c r="Q170" s="392"/>
      <c r="R170" s="393"/>
      <c r="S170" s="392"/>
      <c r="T170" s="391"/>
      <c r="U170" s="508"/>
      <c r="V170" s="509"/>
    </row>
    <row r="171" spans="1:40" ht="15.75" x14ac:dyDescent="0.25">
      <c r="A171" s="401"/>
      <c r="B171" s="400">
        <v>9</v>
      </c>
      <c r="C171" s="399"/>
      <c r="D171" s="398"/>
      <c r="E171" s="398"/>
      <c r="F171" s="398"/>
      <c r="G171" s="398"/>
      <c r="H171" s="398"/>
      <c r="I171" s="397"/>
      <c r="J171" s="396"/>
      <c r="K171" s="395"/>
      <c r="L171" s="396"/>
      <c r="M171" s="396"/>
      <c r="N171" s="394"/>
      <c r="O171" s="392"/>
      <c r="P171" s="393"/>
      <c r="Q171" s="392"/>
      <c r="R171" s="393"/>
      <c r="S171" s="392"/>
      <c r="T171" s="391"/>
      <c r="U171" s="508"/>
      <c r="V171" s="509"/>
    </row>
    <row r="172" spans="1:40" ht="15.75" x14ac:dyDescent="0.25">
      <c r="A172" s="401"/>
      <c r="B172" s="402">
        <v>10</v>
      </c>
      <c r="C172" s="399"/>
      <c r="D172" s="398"/>
      <c r="E172" s="398"/>
      <c r="F172" s="398"/>
      <c r="G172" s="398"/>
      <c r="H172" s="398"/>
      <c r="I172" s="397"/>
      <c r="J172" s="396"/>
      <c r="K172" s="396"/>
      <c r="L172" s="395"/>
      <c r="M172" s="396"/>
      <c r="N172" s="394"/>
      <c r="O172" s="392"/>
      <c r="P172" s="393"/>
      <c r="Q172" s="392"/>
      <c r="R172" s="393"/>
      <c r="S172" s="392"/>
      <c r="T172" s="391"/>
      <c r="U172" s="508"/>
      <c r="V172" s="509"/>
    </row>
    <row r="173" spans="1:40" ht="15.75" x14ac:dyDescent="0.25">
      <c r="A173" s="401"/>
      <c r="B173" s="400">
        <v>11</v>
      </c>
      <c r="C173" s="399"/>
      <c r="D173" s="398"/>
      <c r="E173" s="398"/>
      <c r="F173" s="398"/>
      <c r="G173" s="398"/>
      <c r="H173" s="398"/>
      <c r="I173" s="397"/>
      <c r="J173" s="396"/>
      <c r="K173" s="396"/>
      <c r="L173" s="396"/>
      <c r="M173" s="395"/>
      <c r="N173" s="394"/>
      <c r="O173" s="392"/>
      <c r="P173" s="393"/>
      <c r="Q173" s="392"/>
      <c r="R173" s="393"/>
      <c r="S173" s="392"/>
      <c r="T173" s="391"/>
      <c r="U173" s="508"/>
      <c r="V173" s="509"/>
    </row>
    <row r="174" spans="1:40" ht="16.5" thickBot="1" x14ac:dyDescent="0.3">
      <c r="A174" s="390"/>
      <c r="B174" s="389">
        <v>12</v>
      </c>
      <c r="C174" s="388"/>
      <c r="D174" s="387"/>
      <c r="E174" s="387"/>
      <c r="F174" s="387"/>
      <c r="G174" s="387"/>
      <c r="H174" s="387"/>
      <c r="I174" s="387"/>
      <c r="J174" s="386"/>
      <c r="K174" s="386"/>
      <c r="L174" s="386"/>
      <c r="M174" s="386"/>
      <c r="N174" s="385"/>
      <c r="O174" s="383"/>
      <c r="P174" s="384"/>
      <c r="Q174" s="383"/>
      <c r="R174" s="384"/>
      <c r="S174" s="383"/>
      <c r="T174" s="382"/>
      <c r="U174" s="510"/>
      <c r="V174" s="511"/>
    </row>
    <row r="176" spans="1:40" x14ac:dyDescent="0.2">
      <c r="A176" s="377" t="s">
        <v>149</v>
      </c>
    </row>
    <row r="177" spans="1:23" x14ac:dyDescent="0.2">
      <c r="A177" s="381"/>
      <c r="B177" s="377"/>
      <c r="C177" s="377"/>
      <c r="D177" s="377"/>
      <c r="E177" s="377"/>
      <c r="F177" s="377"/>
      <c r="G177" s="377"/>
      <c r="H177" s="377"/>
      <c r="I177" s="377"/>
      <c r="J177" s="377"/>
      <c r="K177" s="377"/>
      <c r="L177" s="377"/>
      <c r="M177" s="377"/>
      <c r="N177" s="377"/>
      <c r="O177" s="377"/>
      <c r="P177" s="377"/>
      <c r="Q177" s="377"/>
      <c r="R177" s="377"/>
      <c r="S177" s="377"/>
      <c r="T177" s="377"/>
      <c r="U177" s="377"/>
      <c r="V177" s="377"/>
    </row>
    <row r="178" spans="1:23" x14ac:dyDescent="0.2">
      <c r="A178" s="377"/>
    </row>
    <row r="179" spans="1:23" x14ac:dyDescent="0.2">
      <c r="B179" s="377"/>
      <c r="C179" s="377"/>
      <c r="D179" s="377"/>
      <c r="E179" s="377"/>
      <c r="F179" s="377"/>
      <c r="G179" s="377"/>
      <c r="H179" s="377"/>
      <c r="I179" s="377"/>
      <c r="J179" s="377"/>
      <c r="K179" s="377"/>
      <c r="L179" s="377"/>
      <c r="M179" s="377"/>
      <c r="N179" s="377"/>
      <c r="O179" s="377"/>
      <c r="P179" s="377"/>
      <c r="Q179" s="377"/>
      <c r="R179" s="377"/>
      <c r="S179" s="377"/>
      <c r="T179" s="377"/>
      <c r="U179" s="377"/>
      <c r="V179" s="377"/>
    </row>
    <row r="180" spans="1:23" x14ac:dyDescent="0.2">
      <c r="A180" s="421"/>
    </row>
    <row r="181" spans="1:23" x14ac:dyDescent="0.2">
      <c r="A181" s="421"/>
      <c r="B181" s="377"/>
      <c r="C181" s="377"/>
      <c r="D181" s="377"/>
      <c r="E181" s="377"/>
      <c r="F181" s="377"/>
      <c r="G181" s="377"/>
      <c r="H181" s="377"/>
      <c r="I181" s="377"/>
      <c r="J181" s="377"/>
      <c r="K181" s="377"/>
      <c r="L181" s="377"/>
      <c r="M181" s="377"/>
      <c r="N181" s="377"/>
      <c r="O181" s="377"/>
      <c r="P181" s="377"/>
      <c r="Q181" s="377"/>
      <c r="R181" s="377"/>
      <c r="S181" s="377"/>
      <c r="T181" s="377"/>
      <c r="U181" s="377"/>
      <c r="V181" s="377"/>
    </row>
    <row r="183" spans="1:23" x14ac:dyDescent="0.2">
      <c r="B183" s="377"/>
      <c r="C183" s="377"/>
      <c r="D183" s="377"/>
    </row>
    <row r="184" spans="1:23" ht="18" x14ac:dyDescent="0.25">
      <c r="A184" s="514" t="s">
        <v>53</v>
      </c>
      <c r="B184" s="515"/>
      <c r="C184" s="515"/>
      <c r="D184" s="515"/>
      <c r="E184" s="515"/>
    </row>
    <row r="185" spans="1:23" ht="13.5" thickBot="1" x14ac:dyDescent="0.25"/>
    <row r="186" spans="1:23" ht="99.75" customHeight="1" thickBot="1" x14ac:dyDescent="0.45">
      <c r="A186" s="516" t="str">
        <f>CONCATENATE("FLORET        ",AE9)</f>
        <v>FLORET        groot wapen</v>
      </c>
      <c r="B186" s="517"/>
      <c r="C186" s="518" t="str">
        <f>CONCATENATE(AC9,"                     ", AD9)</f>
        <v>LOPER                      gemengd elek./mech.</v>
      </c>
      <c r="D186" s="519"/>
      <c r="E186" s="520"/>
      <c r="F186" s="520"/>
      <c r="G186" s="520"/>
      <c r="H186" s="520"/>
      <c r="I186" s="520"/>
      <c r="J186" s="520"/>
      <c r="K186" s="521"/>
      <c r="L186" s="522">
        <f>AA9</f>
        <v>0</v>
      </c>
      <c r="M186" s="523"/>
      <c r="N186" s="490" t="s">
        <v>69</v>
      </c>
      <c r="O186" s="524" t="s">
        <v>151</v>
      </c>
      <c r="P186" s="525"/>
      <c r="Q186" s="524" t="s">
        <v>150</v>
      </c>
      <c r="R186" s="525"/>
      <c r="S186" s="524" t="s">
        <v>73</v>
      </c>
      <c r="T186" s="525"/>
      <c r="U186" s="526" t="s">
        <v>95</v>
      </c>
      <c r="V186" s="527"/>
      <c r="W186" s="146" t="s">
        <v>148</v>
      </c>
    </row>
    <row r="187" spans="1:23" ht="16.5" thickBot="1" x14ac:dyDescent="0.3">
      <c r="A187" s="416" t="s">
        <v>100</v>
      </c>
      <c r="B187" s="420"/>
      <c r="C187" s="419">
        <v>1</v>
      </c>
      <c r="D187" s="418">
        <v>2</v>
      </c>
      <c r="E187" s="418">
        <v>3</v>
      </c>
      <c r="F187" s="418">
        <v>4</v>
      </c>
      <c r="G187" s="418">
        <v>5</v>
      </c>
      <c r="H187" s="418">
        <v>6</v>
      </c>
      <c r="I187" s="418">
        <v>7</v>
      </c>
      <c r="J187" s="418">
        <v>8</v>
      </c>
      <c r="K187" s="418">
        <v>9</v>
      </c>
      <c r="L187" s="417">
        <v>10</v>
      </c>
      <c r="M187" s="417">
        <v>11</v>
      </c>
      <c r="N187" s="414">
        <v>12</v>
      </c>
      <c r="O187" s="416" t="s">
        <v>99</v>
      </c>
      <c r="P187" s="415" t="s">
        <v>101</v>
      </c>
      <c r="Q187" s="413" t="s">
        <v>99</v>
      </c>
      <c r="R187" s="414" t="s">
        <v>101</v>
      </c>
      <c r="S187" s="413" t="s">
        <v>99</v>
      </c>
      <c r="T187" s="412" t="s">
        <v>101</v>
      </c>
      <c r="U187" s="528"/>
      <c r="V187" s="529"/>
    </row>
    <row r="188" spans="1:23" ht="17.25" customHeight="1" x14ac:dyDescent="0.25">
      <c r="A188" s="401"/>
      <c r="B188" s="400">
        <v>1</v>
      </c>
      <c r="C188" s="411"/>
      <c r="D188" s="410"/>
      <c r="E188" s="410"/>
      <c r="F188" s="410"/>
      <c r="G188" s="410"/>
      <c r="H188" s="410"/>
      <c r="I188" s="410"/>
      <c r="J188" s="409"/>
      <c r="K188" s="409"/>
      <c r="L188" s="409"/>
      <c r="M188" s="409"/>
      <c r="N188" s="407"/>
      <c r="O188" s="392"/>
      <c r="P188" s="393"/>
      <c r="Q188" s="392"/>
      <c r="R188" s="393"/>
      <c r="S188" s="392"/>
      <c r="T188" s="391"/>
      <c r="U188" s="508"/>
      <c r="V188" s="509"/>
    </row>
    <row r="189" spans="1:23" ht="15.75" x14ac:dyDescent="0.25">
      <c r="A189" s="401"/>
      <c r="B189" s="402">
        <v>2</v>
      </c>
      <c r="C189" s="406"/>
      <c r="D189" s="404"/>
      <c r="E189" s="405"/>
      <c r="F189" s="405"/>
      <c r="G189" s="405"/>
      <c r="H189" s="405"/>
      <c r="I189" s="405"/>
      <c r="J189" s="408"/>
      <c r="K189" s="408"/>
      <c r="L189" s="408"/>
      <c r="M189" s="408"/>
      <c r="N189" s="407"/>
      <c r="O189" s="392"/>
      <c r="P189" s="393"/>
      <c r="Q189" s="392"/>
      <c r="R189" s="393"/>
      <c r="S189" s="392"/>
      <c r="T189" s="391"/>
      <c r="U189" s="508"/>
      <c r="V189" s="509"/>
    </row>
    <row r="190" spans="1:23" ht="15.75" x14ac:dyDescent="0.25">
      <c r="A190" s="401"/>
      <c r="B190" s="400">
        <v>3</v>
      </c>
      <c r="C190" s="406"/>
      <c r="D190" s="405"/>
      <c r="E190" s="404"/>
      <c r="F190" s="405"/>
      <c r="G190" s="405"/>
      <c r="H190" s="405"/>
      <c r="I190" s="405"/>
      <c r="J190" s="408"/>
      <c r="K190" s="408"/>
      <c r="L190" s="408"/>
      <c r="M190" s="408"/>
      <c r="N190" s="407"/>
      <c r="O190" s="392"/>
      <c r="P190" s="393"/>
      <c r="Q190" s="392"/>
      <c r="R190" s="393"/>
      <c r="S190" s="392"/>
      <c r="T190" s="391"/>
      <c r="U190" s="508"/>
      <c r="V190" s="509"/>
    </row>
    <row r="191" spans="1:23" ht="15.75" x14ac:dyDescent="0.25">
      <c r="A191" s="401"/>
      <c r="B191" s="402">
        <v>4</v>
      </c>
      <c r="C191" s="406"/>
      <c r="D191" s="405"/>
      <c r="E191" s="405"/>
      <c r="F191" s="404"/>
      <c r="G191" s="405"/>
      <c r="H191" s="405"/>
      <c r="I191" s="405"/>
      <c r="J191" s="408"/>
      <c r="K191" s="408"/>
      <c r="L191" s="408"/>
      <c r="M191" s="408"/>
      <c r="N191" s="407"/>
      <c r="O191" s="392"/>
      <c r="P191" s="393"/>
      <c r="Q191" s="392"/>
      <c r="R191" s="393"/>
      <c r="S191" s="392"/>
      <c r="T191" s="391"/>
      <c r="U191" s="508"/>
      <c r="V191" s="509"/>
    </row>
    <row r="192" spans="1:23" ht="15.75" x14ac:dyDescent="0.25">
      <c r="A192" s="401"/>
      <c r="B192" s="400">
        <v>5</v>
      </c>
      <c r="C192" s="406"/>
      <c r="D192" s="405"/>
      <c r="E192" s="405"/>
      <c r="F192" s="405"/>
      <c r="G192" s="404"/>
      <c r="H192" s="405"/>
      <c r="I192" s="405"/>
      <c r="J192" s="408"/>
      <c r="K192" s="408"/>
      <c r="L192" s="408"/>
      <c r="M192" s="408"/>
      <c r="N192" s="407"/>
      <c r="O192" s="392"/>
      <c r="P192" s="393"/>
      <c r="Q192" s="392"/>
      <c r="R192" s="393"/>
      <c r="S192" s="392"/>
      <c r="T192" s="391"/>
      <c r="U192" s="508"/>
      <c r="V192" s="509"/>
    </row>
    <row r="193" spans="1:23" ht="15.75" x14ac:dyDescent="0.25">
      <c r="A193" s="401"/>
      <c r="B193" s="402">
        <v>6</v>
      </c>
      <c r="C193" s="406"/>
      <c r="D193" s="405"/>
      <c r="E193" s="405"/>
      <c r="F193" s="405"/>
      <c r="G193" s="405"/>
      <c r="H193" s="404"/>
      <c r="I193" s="405"/>
      <c r="J193" s="408"/>
      <c r="K193" s="408"/>
      <c r="L193" s="408"/>
      <c r="M193" s="408"/>
      <c r="N193" s="407"/>
      <c r="O193" s="392"/>
      <c r="P193" s="393"/>
      <c r="Q193" s="392"/>
      <c r="R193" s="393"/>
      <c r="S193" s="392"/>
      <c r="T193" s="391"/>
      <c r="U193" s="508"/>
      <c r="V193" s="509"/>
    </row>
    <row r="194" spans="1:23" ht="15.75" x14ac:dyDescent="0.25">
      <c r="A194" s="401"/>
      <c r="B194" s="400">
        <v>7</v>
      </c>
      <c r="C194" s="406"/>
      <c r="D194" s="405"/>
      <c r="E194" s="405"/>
      <c r="F194" s="405"/>
      <c r="G194" s="405"/>
      <c r="H194" s="405"/>
      <c r="I194" s="404"/>
      <c r="J194" s="403"/>
      <c r="K194" s="403"/>
      <c r="L194" s="403"/>
      <c r="M194" s="403"/>
      <c r="N194" s="394"/>
      <c r="O194" s="392"/>
      <c r="P194" s="393"/>
      <c r="Q194" s="392"/>
      <c r="R194" s="393"/>
      <c r="S194" s="392"/>
      <c r="T194" s="391"/>
      <c r="U194" s="508"/>
      <c r="V194" s="509"/>
    </row>
    <row r="195" spans="1:23" ht="15.75" x14ac:dyDescent="0.25">
      <c r="A195" s="401"/>
      <c r="B195" s="402">
        <v>8</v>
      </c>
      <c r="C195" s="399"/>
      <c r="D195" s="398"/>
      <c r="E195" s="398"/>
      <c r="F195" s="398"/>
      <c r="G195" s="398"/>
      <c r="H195" s="398"/>
      <c r="I195" s="397"/>
      <c r="J195" s="395"/>
      <c r="K195" s="396"/>
      <c r="L195" s="396"/>
      <c r="M195" s="396"/>
      <c r="N195" s="394"/>
      <c r="O195" s="392"/>
      <c r="P195" s="393"/>
      <c r="Q195" s="392"/>
      <c r="R195" s="393"/>
      <c r="S195" s="392"/>
      <c r="T195" s="391"/>
      <c r="U195" s="508"/>
      <c r="V195" s="509"/>
    </row>
    <row r="196" spans="1:23" ht="15.75" x14ac:dyDescent="0.25">
      <c r="A196" s="401"/>
      <c r="B196" s="400">
        <v>9</v>
      </c>
      <c r="C196" s="399"/>
      <c r="D196" s="398"/>
      <c r="E196" s="398"/>
      <c r="F196" s="398"/>
      <c r="G196" s="398"/>
      <c r="H196" s="398"/>
      <c r="I196" s="397"/>
      <c r="J196" s="396"/>
      <c r="K196" s="395"/>
      <c r="L196" s="396"/>
      <c r="M196" s="396"/>
      <c r="N196" s="394"/>
      <c r="O196" s="392"/>
      <c r="P196" s="393"/>
      <c r="Q196" s="392"/>
      <c r="R196" s="393"/>
      <c r="S196" s="392"/>
      <c r="T196" s="391"/>
      <c r="U196" s="508"/>
      <c r="V196" s="509"/>
    </row>
    <row r="197" spans="1:23" ht="15.75" x14ac:dyDescent="0.25">
      <c r="A197" s="401"/>
      <c r="B197" s="402">
        <v>10</v>
      </c>
      <c r="C197" s="399"/>
      <c r="D197" s="398"/>
      <c r="E197" s="398"/>
      <c r="F197" s="398"/>
      <c r="G197" s="398"/>
      <c r="H197" s="398"/>
      <c r="I197" s="397"/>
      <c r="J197" s="396"/>
      <c r="K197" s="396"/>
      <c r="L197" s="395"/>
      <c r="M197" s="396"/>
      <c r="N197" s="394"/>
      <c r="O197" s="392"/>
      <c r="P197" s="393"/>
      <c r="Q197" s="392"/>
      <c r="R197" s="393"/>
      <c r="S197" s="392"/>
      <c r="T197" s="391"/>
      <c r="U197" s="508"/>
      <c r="V197" s="509"/>
    </row>
    <row r="198" spans="1:23" ht="15.75" x14ac:dyDescent="0.25">
      <c r="A198" s="401"/>
      <c r="B198" s="400">
        <v>11</v>
      </c>
      <c r="C198" s="399"/>
      <c r="D198" s="398"/>
      <c r="E198" s="398"/>
      <c r="F198" s="398"/>
      <c r="G198" s="398"/>
      <c r="H198" s="398"/>
      <c r="I198" s="397"/>
      <c r="J198" s="396"/>
      <c r="K198" s="396"/>
      <c r="L198" s="396"/>
      <c r="M198" s="395"/>
      <c r="N198" s="394"/>
      <c r="O198" s="392"/>
      <c r="P198" s="393"/>
      <c r="Q198" s="392"/>
      <c r="R198" s="393"/>
      <c r="S198" s="392"/>
      <c r="T198" s="391"/>
      <c r="U198" s="508"/>
      <c r="V198" s="509"/>
    </row>
    <row r="199" spans="1:23" ht="16.5" thickBot="1" x14ac:dyDescent="0.3">
      <c r="A199" s="390"/>
      <c r="B199" s="389">
        <v>12</v>
      </c>
      <c r="C199" s="388"/>
      <c r="D199" s="387"/>
      <c r="E199" s="387"/>
      <c r="F199" s="387"/>
      <c r="G199" s="387"/>
      <c r="H199" s="387"/>
      <c r="I199" s="387"/>
      <c r="J199" s="386"/>
      <c r="K199" s="386"/>
      <c r="L199" s="386"/>
      <c r="M199" s="386"/>
      <c r="N199" s="385"/>
      <c r="O199" s="383"/>
      <c r="P199" s="384"/>
      <c r="Q199" s="383"/>
      <c r="R199" s="384"/>
      <c r="S199" s="383"/>
      <c r="T199" s="382"/>
      <c r="U199" s="510"/>
      <c r="V199" s="511"/>
    </row>
    <row r="201" spans="1:23" x14ac:dyDescent="0.2">
      <c r="A201" s="377" t="s">
        <v>149</v>
      </c>
    </row>
    <row r="202" spans="1:23" ht="15" x14ac:dyDescent="0.2">
      <c r="A202" s="381"/>
      <c r="B202" s="378"/>
      <c r="C202" s="378"/>
      <c r="D202" s="378"/>
      <c r="E202" s="378"/>
      <c r="F202" s="378"/>
      <c r="G202" s="378"/>
      <c r="H202" s="378"/>
      <c r="I202" s="378"/>
      <c r="J202" s="378"/>
      <c r="K202" s="378"/>
      <c r="L202" s="378"/>
      <c r="M202" s="378"/>
      <c r="N202" s="378"/>
      <c r="O202" s="377"/>
      <c r="P202" s="376"/>
      <c r="Q202" s="375"/>
    </row>
    <row r="203" spans="1:23" ht="15" x14ac:dyDescent="0.2">
      <c r="A203" s="427"/>
      <c r="B203" s="425"/>
      <c r="C203" s="378"/>
      <c r="D203" s="378"/>
      <c r="E203" s="378"/>
      <c r="F203" s="378"/>
      <c r="G203" s="378"/>
      <c r="H203" s="378"/>
      <c r="I203" s="378"/>
      <c r="J203" s="378"/>
      <c r="K203" s="378"/>
      <c r="L203" s="378"/>
      <c r="M203" s="378"/>
      <c r="N203" s="378"/>
      <c r="O203" s="377"/>
      <c r="P203" s="376"/>
      <c r="Q203" s="375"/>
      <c r="W203" s="156"/>
    </row>
    <row r="204" spans="1:23" ht="15" x14ac:dyDescent="0.2">
      <c r="F204" s="377"/>
      <c r="G204" s="377"/>
      <c r="H204" s="378"/>
      <c r="I204" s="378"/>
      <c r="J204" s="378"/>
      <c r="K204" s="378"/>
      <c r="L204" s="378"/>
      <c r="M204" s="378"/>
      <c r="N204" s="378"/>
      <c r="O204" s="378"/>
      <c r="P204" s="378"/>
      <c r="Q204" s="378"/>
      <c r="R204" s="377"/>
      <c r="S204" s="377"/>
      <c r="T204" s="377"/>
      <c r="U204" s="376"/>
      <c r="V204" s="375"/>
      <c r="W204" s="156"/>
    </row>
    <row r="209" spans="1:5" ht="20.25" x14ac:dyDescent="0.3">
      <c r="A209" s="512" t="s">
        <v>53</v>
      </c>
      <c r="B209" s="513"/>
      <c r="C209" s="513"/>
      <c r="D209" s="513"/>
      <c r="E209" s="513"/>
    </row>
  </sheetData>
  <mergeCells count="160">
    <mergeCell ref="A12:B12"/>
    <mergeCell ref="C12:K12"/>
    <mergeCell ref="L12:M12"/>
    <mergeCell ref="O12:P12"/>
    <mergeCell ref="Q12:R12"/>
    <mergeCell ref="S12:T12"/>
    <mergeCell ref="U21:V21"/>
    <mergeCell ref="U22:V22"/>
    <mergeCell ref="U23:V23"/>
    <mergeCell ref="U12:V13"/>
    <mergeCell ref="X12:AN12"/>
    <mergeCell ref="U14:V14"/>
    <mergeCell ref="U15:V15"/>
    <mergeCell ref="U16:V16"/>
    <mergeCell ref="U17:V17"/>
    <mergeCell ref="U18:V18"/>
    <mergeCell ref="U19:V19"/>
    <mergeCell ref="U20:V20"/>
    <mergeCell ref="U24:V24"/>
    <mergeCell ref="U25:V25"/>
    <mergeCell ref="A35:E35"/>
    <mergeCell ref="A37:B37"/>
    <mergeCell ref="C37:K37"/>
    <mergeCell ref="L37:M37"/>
    <mergeCell ref="O37:P37"/>
    <mergeCell ref="Q37:R37"/>
    <mergeCell ref="S37:T37"/>
    <mergeCell ref="U37:V38"/>
    <mergeCell ref="U39:V39"/>
    <mergeCell ref="U40:V40"/>
    <mergeCell ref="U41:V41"/>
    <mergeCell ref="U42:V42"/>
    <mergeCell ref="U43:V43"/>
    <mergeCell ref="U44:V44"/>
    <mergeCell ref="U45:V45"/>
    <mergeCell ref="U46:V46"/>
    <mergeCell ref="U47:V47"/>
    <mergeCell ref="U48:V48"/>
    <mergeCell ref="U49:V49"/>
    <mergeCell ref="U50:V50"/>
    <mergeCell ref="A60:F60"/>
    <mergeCell ref="A61:B61"/>
    <mergeCell ref="C61:K61"/>
    <mergeCell ref="L61:M61"/>
    <mergeCell ref="O61:P61"/>
    <mergeCell ref="Q61:R61"/>
    <mergeCell ref="S61:T61"/>
    <mergeCell ref="U61:V62"/>
    <mergeCell ref="U63:V63"/>
    <mergeCell ref="U64:V64"/>
    <mergeCell ref="U65:V65"/>
    <mergeCell ref="U66:V66"/>
    <mergeCell ref="U67:V67"/>
    <mergeCell ref="U68:V68"/>
    <mergeCell ref="U69:V69"/>
    <mergeCell ref="U70:V70"/>
    <mergeCell ref="U71:V71"/>
    <mergeCell ref="U72:V72"/>
    <mergeCell ref="U73:V73"/>
    <mergeCell ref="U74:V74"/>
    <mergeCell ref="A84:E84"/>
    <mergeCell ref="A86:B86"/>
    <mergeCell ref="C86:K86"/>
    <mergeCell ref="L86:M86"/>
    <mergeCell ref="O86:P86"/>
    <mergeCell ref="Q86:R86"/>
    <mergeCell ref="S86:T86"/>
    <mergeCell ref="U86:V87"/>
    <mergeCell ref="X87:AN87"/>
    <mergeCell ref="U88:V88"/>
    <mergeCell ref="U89:V89"/>
    <mergeCell ref="U90:V90"/>
    <mergeCell ref="U91:V91"/>
    <mergeCell ref="U92:V92"/>
    <mergeCell ref="U93:V93"/>
    <mergeCell ref="U94:V94"/>
    <mergeCell ref="U95:V95"/>
    <mergeCell ref="U96:V96"/>
    <mergeCell ref="U97:V97"/>
    <mergeCell ref="U98:V98"/>
    <mergeCell ref="U99:V99"/>
    <mergeCell ref="A111:B111"/>
    <mergeCell ref="C111:K111"/>
    <mergeCell ref="L111:M111"/>
    <mergeCell ref="O111:P111"/>
    <mergeCell ref="Q111:R111"/>
    <mergeCell ref="S111:T111"/>
    <mergeCell ref="U111:V112"/>
    <mergeCell ref="U113:V113"/>
    <mergeCell ref="U114:V114"/>
    <mergeCell ref="U115:V115"/>
    <mergeCell ref="U116:V116"/>
    <mergeCell ref="U117:V117"/>
    <mergeCell ref="U118:V118"/>
    <mergeCell ref="U119:V119"/>
    <mergeCell ref="U120:V120"/>
    <mergeCell ref="U121:V121"/>
    <mergeCell ref="U122:V122"/>
    <mergeCell ref="U123:V123"/>
    <mergeCell ref="U124:V124"/>
    <mergeCell ref="A134:E134"/>
    <mergeCell ref="A136:B136"/>
    <mergeCell ref="C136:K136"/>
    <mergeCell ref="L136:M136"/>
    <mergeCell ref="O136:P136"/>
    <mergeCell ref="Q136:R136"/>
    <mergeCell ref="S136:T136"/>
    <mergeCell ref="U136:V137"/>
    <mergeCell ref="U138:V138"/>
    <mergeCell ref="U139:V139"/>
    <mergeCell ref="U140:V140"/>
    <mergeCell ref="U141:V141"/>
    <mergeCell ref="U142:V142"/>
    <mergeCell ref="U143:V143"/>
    <mergeCell ref="U144:V144"/>
    <mergeCell ref="U145:V145"/>
    <mergeCell ref="U146:V146"/>
    <mergeCell ref="U147:V147"/>
    <mergeCell ref="U148:V148"/>
    <mergeCell ref="U149:V149"/>
    <mergeCell ref="A161:B161"/>
    <mergeCell ref="C161:K161"/>
    <mergeCell ref="L161:M161"/>
    <mergeCell ref="O161:P161"/>
    <mergeCell ref="Q161:R161"/>
    <mergeCell ref="S161:T161"/>
    <mergeCell ref="U161:V162"/>
    <mergeCell ref="U163:V163"/>
    <mergeCell ref="U164:V164"/>
    <mergeCell ref="U165:V165"/>
    <mergeCell ref="U166:V166"/>
    <mergeCell ref="U167:V167"/>
    <mergeCell ref="U168:V168"/>
    <mergeCell ref="U169:V169"/>
    <mergeCell ref="U170:V170"/>
    <mergeCell ref="U171:V171"/>
    <mergeCell ref="U172:V172"/>
    <mergeCell ref="U173:V173"/>
    <mergeCell ref="U174:V174"/>
    <mergeCell ref="A184:E184"/>
    <mergeCell ref="A186:B186"/>
    <mergeCell ref="C186:K186"/>
    <mergeCell ref="L186:M186"/>
    <mergeCell ref="O186:P186"/>
    <mergeCell ref="Q186:R186"/>
    <mergeCell ref="S186:T186"/>
    <mergeCell ref="U186:V187"/>
    <mergeCell ref="U188:V188"/>
    <mergeCell ref="U189:V189"/>
    <mergeCell ref="U190:V190"/>
    <mergeCell ref="U191:V191"/>
    <mergeCell ref="U198:V198"/>
    <mergeCell ref="U199:V199"/>
    <mergeCell ref="A209:E209"/>
    <mergeCell ref="U192:V192"/>
    <mergeCell ref="U193:V193"/>
    <mergeCell ref="U194:V194"/>
    <mergeCell ref="U195:V195"/>
    <mergeCell ref="U196:V196"/>
    <mergeCell ref="U197:V197"/>
  </mergeCells>
  <dataValidations count="1">
    <dataValidation type="whole" allowBlank="1" showInputMessage="1" showErrorMessage="1" error="Poule mag tussen 1 en 4 keer geschermd worden" sqref="AA2:AA9" xr:uid="{00AA67E5-ED26-48A4-952E-F9F854AD3963}">
      <formula1>1</formula1>
      <formula2>4</formula2>
    </dataValidation>
  </dataValidations>
  <hyperlinks>
    <hyperlink ref="W2" location="'P floret'!W12" display="&gt;&gt;" xr:uid="{4ECD518C-F9EC-49EC-B27E-933B7D0C0647}"/>
    <hyperlink ref="W3" location="'P floret'!W37" display="&gt;&gt;" xr:uid="{2B573BAF-E5BC-48E6-A517-A4178C3F609F}"/>
    <hyperlink ref="W5" location="'P floret'!W86" display="&gt;&gt;" xr:uid="{3E5CD59F-537F-435E-BF94-3C6D321E427B}"/>
    <hyperlink ref="W6" location="'P floret'!W111" display="&gt;&gt;" xr:uid="{C48EA076-AEDB-48F9-968E-5AA545B3A208}"/>
    <hyperlink ref="W7" location="'P floret'!W136" display="&gt;&gt;" xr:uid="{EAC0174E-A5DF-47D8-866F-2C8303456369}"/>
    <hyperlink ref="W8" location="'P floret'!W161" display="&gt;&gt;" xr:uid="{014C565C-539D-4FBC-B792-A87569069DC1}"/>
    <hyperlink ref="W9" location="'P floret'!W186" display="&gt;&gt;" xr:uid="{FCEECF98-8A8D-477F-8A9A-114BC40BA812}"/>
    <hyperlink ref="W4" location="'P floret'!W61" display="&gt;&gt;" xr:uid="{941C1901-49A4-4B7A-8DD6-C798559390C8}"/>
    <hyperlink ref="W12" location="'P floret'!A1" display="A" xr:uid="{68E58FBC-BE84-423B-A3B2-F164B33A1263}"/>
    <hyperlink ref="W37" location="'P floret'!A1" display="B" xr:uid="{3A9559A2-D3F5-426A-9B8A-920E039056BF}"/>
    <hyperlink ref="W61" location="'P floret'!A1" display="C" xr:uid="{8BE7C28B-E8BE-4435-83DD-611823E4F0C3}"/>
    <hyperlink ref="W86" location="'P floret'!A1" display="D" xr:uid="{FB6371F9-E48E-44D8-9514-16327E821D89}"/>
    <hyperlink ref="W111" location="'P floret'!A1" display="E" xr:uid="{F00B4D60-BC0A-439A-B798-FE48231E441C}"/>
    <hyperlink ref="W136" location="'P floret'!A1" display="F" xr:uid="{8084A2B2-7B0D-4CCF-83ED-D130A697FC9D}"/>
    <hyperlink ref="W186" location="'P floret'!A1" display="H" xr:uid="{B4C06F24-0502-4FA2-AC5C-B96B09BD4E48}"/>
    <hyperlink ref="W161" location="'P floret'!A1" display="G" xr:uid="{DB4D40F6-5263-4DAD-92FE-E62271E3ABC8}"/>
  </hyperlinks>
  <pageMargins left="0" right="0" top="0.39000000000000007" bottom="1.1000000000000001" header="0.51" footer="1.18"/>
  <pageSetup paperSize="9" orientation="landscape" r:id="rId1"/>
  <headerFooter alignWithMargins="0"/>
  <colBreaks count="1" manualBreakCount="1">
    <brk id="2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416771" r:id="rId4" name="Button 3">
              <controlPr defaultSize="0" print="0" autoFill="0" autoPict="0" macro="[2]!PSPrint_A">
                <anchor moveWithCells="1" sizeWithCells="1">
                  <from>
                    <xdr:col>0</xdr:col>
                    <xdr:colOff>47625</xdr:colOff>
                    <xdr:row>11</xdr:row>
                    <xdr:rowOff>38100</xdr:rowOff>
                  </from>
                  <to>
                    <xdr:col>1</xdr:col>
                    <xdr:colOff>142875</xdr:colOff>
                    <xdr:row>11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772" r:id="rId5" name="Button 4">
              <controlPr defaultSize="0" print="0" autoFill="0" autoPict="0" macro="[2]!PSPrint_B">
                <anchor moveWithCells="1" sizeWithCells="1">
                  <from>
                    <xdr:col>0</xdr:col>
                    <xdr:colOff>28575</xdr:colOff>
                    <xdr:row>36</xdr:row>
                    <xdr:rowOff>38100</xdr:rowOff>
                  </from>
                  <to>
                    <xdr:col>1</xdr:col>
                    <xdr:colOff>123825</xdr:colOff>
                    <xdr:row>36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773" r:id="rId6" name="Button 5">
              <controlPr defaultSize="0" print="0" autoFill="0" autoPict="0" macro="[2]!PSPrint_C">
                <anchor moveWithCells="1" sizeWithCells="1">
                  <from>
                    <xdr:col>0</xdr:col>
                    <xdr:colOff>57150</xdr:colOff>
                    <xdr:row>60</xdr:row>
                    <xdr:rowOff>38100</xdr:rowOff>
                  </from>
                  <to>
                    <xdr:col>1</xdr:col>
                    <xdr:colOff>152400</xdr:colOff>
                    <xdr:row>60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774" r:id="rId7" name="Button 6">
              <controlPr defaultSize="0" print="0" autoFill="0" autoPict="0" macro="[2]!PSPrint_D">
                <anchor moveWithCells="1" sizeWithCells="1">
                  <from>
                    <xdr:col>0</xdr:col>
                    <xdr:colOff>57150</xdr:colOff>
                    <xdr:row>85</xdr:row>
                    <xdr:rowOff>38100</xdr:rowOff>
                  </from>
                  <to>
                    <xdr:col>1</xdr:col>
                    <xdr:colOff>152400</xdr:colOff>
                    <xdr:row>85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775" r:id="rId8" name="Button 7">
              <controlPr defaultSize="0" print="0" autoFill="0" autoPict="0" macro="[2]!PSPrint_E">
                <anchor moveWithCells="1" sizeWithCells="1">
                  <from>
                    <xdr:col>0</xdr:col>
                    <xdr:colOff>57150</xdr:colOff>
                    <xdr:row>110</xdr:row>
                    <xdr:rowOff>38100</xdr:rowOff>
                  </from>
                  <to>
                    <xdr:col>1</xdr:col>
                    <xdr:colOff>152400</xdr:colOff>
                    <xdr:row>110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776" r:id="rId9" name="Button 8">
              <controlPr defaultSize="0" print="0" autoFill="0" autoPict="0" macro="[2]!PSPrint_F">
                <anchor moveWithCells="1" sizeWithCells="1">
                  <from>
                    <xdr:col>0</xdr:col>
                    <xdr:colOff>38100</xdr:colOff>
                    <xdr:row>135</xdr:row>
                    <xdr:rowOff>66675</xdr:rowOff>
                  </from>
                  <to>
                    <xdr:col>1</xdr:col>
                    <xdr:colOff>133350</xdr:colOff>
                    <xdr:row>135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777" r:id="rId10" name="Button 9">
              <controlPr defaultSize="0" print="0" autoFill="0" autoPict="0" macro="[2]!PSPrint_G">
                <anchor moveWithCells="1" sizeWithCells="1">
                  <from>
                    <xdr:col>0</xdr:col>
                    <xdr:colOff>76200</xdr:colOff>
                    <xdr:row>160</xdr:row>
                    <xdr:rowOff>38100</xdr:rowOff>
                  </from>
                  <to>
                    <xdr:col>1</xdr:col>
                    <xdr:colOff>171450</xdr:colOff>
                    <xdr:row>160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778" r:id="rId11" name="Button 10">
              <controlPr defaultSize="0" print="0" autoFill="0" autoPict="0" macro="[2]!PSPrint_H">
                <anchor moveWithCells="1" sizeWithCells="1">
                  <from>
                    <xdr:col>0</xdr:col>
                    <xdr:colOff>76200</xdr:colOff>
                    <xdr:row>185</xdr:row>
                    <xdr:rowOff>38100</xdr:rowOff>
                  </from>
                  <to>
                    <xdr:col>1</xdr:col>
                    <xdr:colOff>171450</xdr:colOff>
                    <xdr:row>185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779" r:id="rId12" name="Button 11">
              <controlPr defaultSize="0" print="0" autoFill="0" autoPict="0" macro="[2]!kopie4">
                <anchor moveWithCells="1" sizeWithCells="1">
                  <from>
                    <xdr:col>5</xdr:col>
                    <xdr:colOff>76200</xdr:colOff>
                    <xdr:row>107</xdr:row>
                    <xdr:rowOff>85725</xdr:rowOff>
                  </from>
                  <to>
                    <xdr:col>6</xdr:col>
                    <xdr:colOff>200025</xdr:colOff>
                    <xdr:row>107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780" r:id="rId13" name="Button 12">
              <controlPr defaultSize="0" print="0" autoFill="0" autoPict="0" macro="[2]!kopie5">
                <anchor moveWithCells="1" sizeWithCells="1">
                  <from>
                    <xdr:col>7</xdr:col>
                    <xdr:colOff>142875</xdr:colOff>
                    <xdr:row>107</xdr:row>
                    <xdr:rowOff>85725</xdr:rowOff>
                  </from>
                  <to>
                    <xdr:col>8</xdr:col>
                    <xdr:colOff>257175</xdr:colOff>
                    <xdr:row>107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781" r:id="rId14" name="Button 13">
              <controlPr defaultSize="0" print="0" autoFill="0" autoPict="0" macro="[2]!kopie6">
                <anchor moveWithCells="1" sizeWithCells="1">
                  <from>
                    <xdr:col>9</xdr:col>
                    <xdr:colOff>228600</xdr:colOff>
                    <xdr:row>107</xdr:row>
                    <xdr:rowOff>85725</xdr:rowOff>
                  </from>
                  <to>
                    <xdr:col>11</xdr:col>
                    <xdr:colOff>57150</xdr:colOff>
                    <xdr:row>107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782" r:id="rId15" name="Button 14">
              <controlPr defaultSize="0" print="0" autoFill="0" autoPict="0" macro="[2]!kopie7">
                <anchor moveWithCells="1" sizeWithCells="1">
                  <from>
                    <xdr:col>11</xdr:col>
                    <xdr:colOff>285750</xdr:colOff>
                    <xdr:row>107</xdr:row>
                    <xdr:rowOff>85725</xdr:rowOff>
                  </from>
                  <to>
                    <xdr:col>13</xdr:col>
                    <xdr:colOff>123825</xdr:colOff>
                    <xdr:row>107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783" r:id="rId16" name="Button 15">
              <controlPr defaultSize="0" print="0" autoFill="0" autoPict="0" macro="[2]!kopie8">
                <anchor moveWithCells="1" sizeWithCells="1">
                  <from>
                    <xdr:col>14</xdr:col>
                    <xdr:colOff>142875</xdr:colOff>
                    <xdr:row>107</xdr:row>
                    <xdr:rowOff>85725</xdr:rowOff>
                  </from>
                  <to>
                    <xdr:col>15</xdr:col>
                    <xdr:colOff>142875</xdr:colOff>
                    <xdr:row>107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784" r:id="rId17" name="Button 16">
              <controlPr defaultSize="0" print="0" autoFill="0" autoPict="0" macro="[2]!kopie9">
                <anchor moveWithCells="1" sizeWithCells="1">
                  <from>
                    <xdr:col>16</xdr:col>
                    <xdr:colOff>19050</xdr:colOff>
                    <xdr:row>107</xdr:row>
                    <xdr:rowOff>85725</xdr:rowOff>
                  </from>
                  <to>
                    <xdr:col>17</xdr:col>
                    <xdr:colOff>9525</xdr:colOff>
                    <xdr:row>107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785" r:id="rId18" name="Button 17">
              <controlPr defaultSize="0" print="0" autoFill="0" autoPict="0" macro="[2]!kopie10">
                <anchor moveWithCells="1" sizeWithCells="1">
                  <from>
                    <xdr:col>17</xdr:col>
                    <xdr:colOff>209550</xdr:colOff>
                    <xdr:row>107</xdr:row>
                    <xdr:rowOff>85725</xdr:rowOff>
                  </from>
                  <to>
                    <xdr:col>18</xdr:col>
                    <xdr:colOff>200025</xdr:colOff>
                    <xdr:row>107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786" r:id="rId19" name="Button 18">
              <controlPr defaultSize="0" print="0" autoFill="0" autoPict="0" macro="[2]!kopie11">
                <anchor moveWithCells="1" sizeWithCells="1">
                  <from>
                    <xdr:col>18</xdr:col>
                    <xdr:colOff>409575</xdr:colOff>
                    <xdr:row>107</xdr:row>
                    <xdr:rowOff>85725</xdr:rowOff>
                  </from>
                  <to>
                    <xdr:col>19</xdr:col>
                    <xdr:colOff>409575</xdr:colOff>
                    <xdr:row>107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787" r:id="rId20" name="Button 19">
              <controlPr defaultSize="0" print="0" autoFill="0" autoPict="0" macro="[2]!kopie12">
                <anchor moveWithCells="1" sizeWithCells="1">
                  <from>
                    <xdr:col>20</xdr:col>
                    <xdr:colOff>190500</xdr:colOff>
                    <xdr:row>107</xdr:row>
                    <xdr:rowOff>85725</xdr:rowOff>
                  </from>
                  <to>
                    <xdr:col>21</xdr:col>
                    <xdr:colOff>180975</xdr:colOff>
                    <xdr:row>107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788" r:id="rId21" name="Button 20">
              <controlPr defaultSize="0" print="0" autoFill="0" autoPict="0" macro="[2]!kopie4">
                <anchor moveWithCells="1" sizeWithCells="1">
                  <from>
                    <xdr:col>5</xdr:col>
                    <xdr:colOff>0</xdr:colOff>
                    <xdr:row>34</xdr:row>
                    <xdr:rowOff>76200</xdr:rowOff>
                  </from>
                  <to>
                    <xdr:col>6</xdr:col>
                    <xdr:colOff>114300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789" r:id="rId22" name="Button 21">
              <controlPr defaultSize="0" print="0" autoFill="0" autoPict="0" macro="[2]!kopie5">
                <anchor moveWithCells="1" sizeWithCells="1">
                  <from>
                    <xdr:col>7</xdr:col>
                    <xdr:colOff>66675</xdr:colOff>
                    <xdr:row>34</xdr:row>
                    <xdr:rowOff>76200</xdr:rowOff>
                  </from>
                  <to>
                    <xdr:col>8</xdr:col>
                    <xdr:colOff>180975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790" r:id="rId23" name="Button 22">
              <controlPr defaultSize="0" print="0" autoFill="0" autoPict="0" macro="[2]!kopie6">
                <anchor moveWithCells="1" sizeWithCells="1">
                  <from>
                    <xdr:col>9</xdr:col>
                    <xdr:colOff>142875</xdr:colOff>
                    <xdr:row>34</xdr:row>
                    <xdr:rowOff>76200</xdr:rowOff>
                  </from>
                  <to>
                    <xdr:col>10</xdr:col>
                    <xdr:colOff>266700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791" r:id="rId24" name="Button 23">
              <controlPr defaultSize="0" print="0" autoFill="0" autoPict="0" macro="[2]!kopie7">
                <anchor moveWithCells="1" sizeWithCells="1">
                  <from>
                    <xdr:col>11</xdr:col>
                    <xdr:colOff>200025</xdr:colOff>
                    <xdr:row>34</xdr:row>
                    <xdr:rowOff>76200</xdr:rowOff>
                  </from>
                  <to>
                    <xdr:col>13</xdr:col>
                    <xdr:colOff>38100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792" r:id="rId25" name="Button 24">
              <controlPr defaultSize="0" print="0" autoFill="0" autoPict="0" macro="[2]!kopie8">
                <anchor moveWithCells="1" sizeWithCells="1">
                  <from>
                    <xdr:col>14</xdr:col>
                    <xdr:colOff>66675</xdr:colOff>
                    <xdr:row>34</xdr:row>
                    <xdr:rowOff>76200</xdr:rowOff>
                  </from>
                  <to>
                    <xdr:col>15</xdr:col>
                    <xdr:colOff>57150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793" r:id="rId26" name="Button 25">
              <controlPr defaultSize="0" print="0" autoFill="0" autoPict="0" macro="[2]!kopie9">
                <anchor moveWithCells="1" sizeWithCells="1">
                  <from>
                    <xdr:col>15</xdr:col>
                    <xdr:colOff>342900</xdr:colOff>
                    <xdr:row>34</xdr:row>
                    <xdr:rowOff>76200</xdr:rowOff>
                  </from>
                  <to>
                    <xdr:col>16</xdr:col>
                    <xdr:colOff>333375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794" r:id="rId27" name="Button 26">
              <controlPr defaultSize="0" print="0" autoFill="0" autoPict="0" macro="[2]!kopie10">
                <anchor moveWithCells="1" sizeWithCells="1">
                  <from>
                    <xdr:col>17</xdr:col>
                    <xdr:colOff>123825</xdr:colOff>
                    <xdr:row>34</xdr:row>
                    <xdr:rowOff>76200</xdr:rowOff>
                  </from>
                  <to>
                    <xdr:col>18</xdr:col>
                    <xdr:colOff>123825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795" r:id="rId28" name="Button 27">
              <controlPr defaultSize="0" print="0" autoFill="0" autoPict="0" macro="[2]!kopie11">
                <anchor moveWithCells="1" sizeWithCells="1">
                  <from>
                    <xdr:col>18</xdr:col>
                    <xdr:colOff>323850</xdr:colOff>
                    <xdr:row>34</xdr:row>
                    <xdr:rowOff>76200</xdr:rowOff>
                  </from>
                  <to>
                    <xdr:col>19</xdr:col>
                    <xdr:colOff>323850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796" r:id="rId29" name="Button 28">
              <controlPr defaultSize="0" print="0" autoFill="0" autoPict="0" macro="[2]!kopie12">
                <anchor moveWithCells="1" sizeWithCells="1">
                  <from>
                    <xdr:col>20</xdr:col>
                    <xdr:colOff>114300</xdr:colOff>
                    <xdr:row>34</xdr:row>
                    <xdr:rowOff>76200</xdr:rowOff>
                  </from>
                  <to>
                    <xdr:col>21</xdr:col>
                    <xdr:colOff>104775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797" r:id="rId30" name="Button 29">
              <controlPr defaultSize="0" print="0" autoFill="0" autoPict="0" macro="[2]!kopie4">
                <anchor moveWithCells="1" sizeWithCells="1">
                  <from>
                    <xdr:col>4</xdr:col>
                    <xdr:colOff>152400</xdr:colOff>
                    <xdr:row>59</xdr:row>
                    <xdr:rowOff>104775</xdr:rowOff>
                  </from>
                  <to>
                    <xdr:col>5</xdr:col>
                    <xdr:colOff>276225</xdr:colOff>
                    <xdr:row>59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798" r:id="rId31" name="Button 30">
              <controlPr defaultSize="0" print="0" autoFill="0" autoPict="0" macro="[2]!kopie5">
                <anchor moveWithCells="1" sizeWithCells="1">
                  <from>
                    <xdr:col>6</xdr:col>
                    <xdr:colOff>228600</xdr:colOff>
                    <xdr:row>59</xdr:row>
                    <xdr:rowOff>104775</xdr:rowOff>
                  </from>
                  <to>
                    <xdr:col>8</xdr:col>
                    <xdr:colOff>66675</xdr:colOff>
                    <xdr:row>59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799" r:id="rId32" name="Button 31">
              <controlPr defaultSize="0" print="0" autoFill="0" autoPict="0" macro="[2]!kopie6">
                <anchor moveWithCells="1" sizeWithCells="1">
                  <from>
                    <xdr:col>9</xdr:col>
                    <xdr:colOff>38100</xdr:colOff>
                    <xdr:row>59</xdr:row>
                    <xdr:rowOff>104775</xdr:rowOff>
                  </from>
                  <to>
                    <xdr:col>10</xdr:col>
                    <xdr:colOff>161925</xdr:colOff>
                    <xdr:row>59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00" r:id="rId33" name="Button 32">
              <controlPr defaultSize="0" print="0" autoFill="0" autoPict="0" macro="[2]!kopie7">
                <anchor moveWithCells="1" sizeWithCells="1">
                  <from>
                    <xdr:col>11</xdr:col>
                    <xdr:colOff>104775</xdr:colOff>
                    <xdr:row>59</xdr:row>
                    <xdr:rowOff>104775</xdr:rowOff>
                  </from>
                  <to>
                    <xdr:col>12</xdr:col>
                    <xdr:colOff>228600</xdr:colOff>
                    <xdr:row>59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01" r:id="rId34" name="Button 33">
              <controlPr defaultSize="0" print="0" autoFill="0" autoPict="0" macro="[2]!kopie8">
                <anchor moveWithCells="1" sizeWithCells="1">
                  <from>
                    <xdr:col>13</xdr:col>
                    <xdr:colOff>257175</xdr:colOff>
                    <xdr:row>59</xdr:row>
                    <xdr:rowOff>104775</xdr:rowOff>
                  </from>
                  <to>
                    <xdr:col>14</xdr:col>
                    <xdr:colOff>381000</xdr:colOff>
                    <xdr:row>59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02" r:id="rId35" name="Button 34">
              <controlPr defaultSize="0" print="0" autoFill="0" autoPict="0" macro="[2]!kopie9">
                <anchor moveWithCells="1" sizeWithCells="1">
                  <from>
                    <xdr:col>15</xdr:col>
                    <xdr:colOff>266700</xdr:colOff>
                    <xdr:row>59</xdr:row>
                    <xdr:rowOff>104775</xdr:rowOff>
                  </from>
                  <to>
                    <xdr:col>16</xdr:col>
                    <xdr:colOff>257175</xdr:colOff>
                    <xdr:row>59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03" r:id="rId36" name="Button 35">
              <controlPr defaultSize="0" print="0" autoFill="0" autoPict="0" macro="[2]!kopie10">
                <anchor moveWithCells="1" sizeWithCells="1">
                  <from>
                    <xdr:col>17</xdr:col>
                    <xdr:colOff>57150</xdr:colOff>
                    <xdr:row>59</xdr:row>
                    <xdr:rowOff>104775</xdr:rowOff>
                  </from>
                  <to>
                    <xdr:col>18</xdr:col>
                    <xdr:colOff>47625</xdr:colOff>
                    <xdr:row>59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04" r:id="rId37" name="Button 36">
              <controlPr defaultSize="0" print="0" autoFill="0" autoPict="0" macro="[2]!kopie11">
                <anchor moveWithCells="1" sizeWithCells="1">
                  <from>
                    <xdr:col>18</xdr:col>
                    <xdr:colOff>257175</xdr:colOff>
                    <xdr:row>59</xdr:row>
                    <xdr:rowOff>104775</xdr:rowOff>
                  </from>
                  <to>
                    <xdr:col>19</xdr:col>
                    <xdr:colOff>266700</xdr:colOff>
                    <xdr:row>59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05" r:id="rId38" name="Button 37">
              <controlPr defaultSize="0" print="0" autoFill="0" autoPict="0" macro="[2]!kopie12">
                <anchor moveWithCells="1" sizeWithCells="1">
                  <from>
                    <xdr:col>20</xdr:col>
                    <xdr:colOff>57150</xdr:colOff>
                    <xdr:row>59</xdr:row>
                    <xdr:rowOff>104775</xdr:rowOff>
                  </from>
                  <to>
                    <xdr:col>21</xdr:col>
                    <xdr:colOff>57150</xdr:colOff>
                    <xdr:row>59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06" r:id="rId39" name="Button 38">
              <controlPr defaultSize="0" print="0" autoFill="0" autoPict="0" macro="[2]!kopie4">
                <anchor moveWithCells="1" sizeWithCells="1">
                  <from>
                    <xdr:col>5</xdr:col>
                    <xdr:colOff>66675</xdr:colOff>
                    <xdr:row>83</xdr:row>
                    <xdr:rowOff>0</xdr:rowOff>
                  </from>
                  <to>
                    <xdr:col>6</xdr:col>
                    <xdr:colOff>190500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07" r:id="rId40" name="Button 39">
              <controlPr defaultSize="0" print="0" autoFill="0" autoPict="0" macro="[2]!kopie5">
                <anchor moveWithCells="1" sizeWithCells="1">
                  <from>
                    <xdr:col>7</xdr:col>
                    <xdr:colOff>133350</xdr:colOff>
                    <xdr:row>83</xdr:row>
                    <xdr:rowOff>0</xdr:rowOff>
                  </from>
                  <to>
                    <xdr:col>8</xdr:col>
                    <xdr:colOff>247650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08" r:id="rId41" name="Button 40">
              <controlPr defaultSize="0" print="0" autoFill="0" autoPict="0" macro="[2]!kopie6">
                <anchor moveWithCells="1" sizeWithCells="1">
                  <from>
                    <xdr:col>9</xdr:col>
                    <xdr:colOff>219075</xdr:colOff>
                    <xdr:row>83</xdr:row>
                    <xdr:rowOff>0</xdr:rowOff>
                  </from>
                  <to>
                    <xdr:col>11</xdr:col>
                    <xdr:colOff>47625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09" r:id="rId42" name="Button 41">
              <controlPr defaultSize="0" print="0" autoFill="0" autoPict="0" macro="[2]!kopie7">
                <anchor moveWithCells="1" sizeWithCells="1">
                  <from>
                    <xdr:col>11</xdr:col>
                    <xdr:colOff>276225</xdr:colOff>
                    <xdr:row>83</xdr:row>
                    <xdr:rowOff>0</xdr:rowOff>
                  </from>
                  <to>
                    <xdr:col>13</xdr:col>
                    <xdr:colOff>104775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10" r:id="rId43" name="Button 42">
              <controlPr defaultSize="0" print="0" autoFill="0" autoPict="0" macro="[2]!kopie8">
                <anchor moveWithCells="1" sizeWithCells="1">
                  <from>
                    <xdr:col>14</xdr:col>
                    <xdr:colOff>133350</xdr:colOff>
                    <xdr:row>83</xdr:row>
                    <xdr:rowOff>0</xdr:rowOff>
                  </from>
                  <to>
                    <xdr:col>15</xdr:col>
                    <xdr:colOff>123825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11" r:id="rId44" name="Button 43">
              <controlPr defaultSize="0" print="0" autoFill="0" autoPict="0" macro="[2]!kopie9">
                <anchor moveWithCells="1" sizeWithCells="1">
                  <from>
                    <xdr:col>16</xdr:col>
                    <xdr:colOff>9525</xdr:colOff>
                    <xdr:row>83</xdr:row>
                    <xdr:rowOff>0</xdr:rowOff>
                  </from>
                  <to>
                    <xdr:col>16</xdr:col>
                    <xdr:colOff>409575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12" r:id="rId45" name="Button 44">
              <controlPr defaultSize="0" print="0" autoFill="0" autoPict="0" macro="[2]!kopie10">
                <anchor moveWithCells="1" sizeWithCells="1">
                  <from>
                    <xdr:col>17</xdr:col>
                    <xdr:colOff>200025</xdr:colOff>
                    <xdr:row>83</xdr:row>
                    <xdr:rowOff>0</xdr:rowOff>
                  </from>
                  <to>
                    <xdr:col>18</xdr:col>
                    <xdr:colOff>190500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13" r:id="rId46" name="Button 45">
              <controlPr defaultSize="0" print="0" autoFill="0" autoPict="0" macro="[2]!kopie11">
                <anchor moveWithCells="1" sizeWithCells="1">
                  <from>
                    <xdr:col>18</xdr:col>
                    <xdr:colOff>390525</xdr:colOff>
                    <xdr:row>83</xdr:row>
                    <xdr:rowOff>0</xdr:rowOff>
                  </from>
                  <to>
                    <xdr:col>19</xdr:col>
                    <xdr:colOff>400050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14" r:id="rId47" name="Button 46">
              <controlPr defaultSize="0" print="0" autoFill="0" autoPict="0" macro="[2]!kopie12">
                <anchor moveWithCells="1" sizeWithCells="1">
                  <from>
                    <xdr:col>20</xdr:col>
                    <xdr:colOff>180975</xdr:colOff>
                    <xdr:row>83</xdr:row>
                    <xdr:rowOff>0</xdr:rowOff>
                  </from>
                  <to>
                    <xdr:col>21</xdr:col>
                    <xdr:colOff>171450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15" r:id="rId48" name="Button 47">
              <controlPr defaultSize="0" print="0" autoFill="0" autoPict="0" macro="[2]!kopie4">
                <anchor moveWithCells="1" sizeWithCells="1">
                  <from>
                    <xdr:col>5</xdr:col>
                    <xdr:colOff>0</xdr:colOff>
                    <xdr:row>158</xdr:row>
                    <xdr:rowOff>104775</xdr:rowOff>
                  </from>
                  <to>
                    <xdr:col>6</xdr:col>
                    <xdr:colOff>114300</xdr:colOff>
                    <xdr:row>158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16" r:id="rId49" name="Button 48">
              <controlPr defaultSize="0" print="0" autoFill="0" autoPict="0" macro="[2]!kopie5">
                <anchor moveWithCells="1" sizeWithCells="1">
                  <from>
                    <xdr:col>7</xdr:col>
                    <xdr:colOff>66675</xdr:colOff>
                    <xdr:row>158</xdr:row>
                    <xdr:rowOff>104775</xdr:rowOff>
                  </from>
                  <to>
                    <xdr:col>8</xdr:col>
                    <xdr:colOff>180975</xdr:colOff>
                    <xdr:row>158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17" r:id="rId50" name="Button 49">
              <controlPr defaultSize="0" print="0" autoFill="0" autoPict="0" macro="[2]!kopie6">
                <anchor moveWithCells="1" sizeWithCells="1">
                  <from>
                    <xdr:col>9</xdr:col>
                    <xdr:colOff>142875</xdr:colOff>
                    <xdr:row>158</xdr:row>
                    <xdr:rowOff>104775</xdr:rowOff>
                  </from>
                  <to>
                    <xdr:col>10</xdr:col>
                    <xdr:colOff>266700</xdr:colOff>
                    <xdr:row>158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18" r:id="rId51" name="Button 50">
              <controlPr defaultSize="0" print="0" autoFill="0" autoPict="0" macro="[2]!kopie7">
                <anchor moveWithCells="1" sizeWithCells="1">
                  <from>
                    <xdr:col>11</xdr:col>
                    <xdr:colOff>200025</xdr:colOff>
                    <xdr:row>158</xdr:row>
                    <xdr:rowOff>104775</xdr:rowOff>
                  </from>
                  <to>
                    <xdr:col>13</xdr:col>
                    <xdr:colOff>38100</xdr:colOff>
                    <xdr:row>158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19" r:id="rId52" name="Button 51">
              <controlPr defaultSize="0" print="0" autoFill="0" autoPict="0" macro="[2]!kopie8">
                <anchor moveWithCells="1" sizeWithCells="1">
                  <from>
                    <xdr:col>14</xdr:col>
                    <xdr:colOff>66675</xdr:colOff>
                    <xdr:row>158</xdr:row>
                    <xdr:rowOff>104775</xdr:rowOff>
                  </from>
                  <to>
                    <xdr:col>15</xdr:col>
                    <xdr:colOff>57150</xdr:colOff>
                    <xdr:row>158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20" r:id="rId53" name="Button 52">
              <controlPr defaultSize="0" print="0" autoFill="0" autoPict="0" macro="[2]!kopie9">
                <anchor moveWithCells="1" sizeWithCells="1">
                  <from>
                    <xdr:col>15</xdr:col>
                    <xdr:colOff>342900</xdr:colOff>
                    <xdr:row>158</xdr:row>
                    <xdr:rowOff>104775</xdr:rowOff>
                  </from>
                  <to>
                    <xdr:col>16</xdr:col>
                    <xdr:colOff>333375</xdr:colOff>
                    <xdr:row>158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21" r:id="rId54" name="Button 53">
              <controlPr defaultSize="0" print="0" autoFill="0" autoPict="0" macro="[2]!kopie10">
                <anchor moveWithCells="1" sizeWithCells="1">
                  <from>
                    <xdr:col>17</xdr:col>
                    <xdr:colOff>123825</xdr:colOff>
                    <xdr:row>158</xdr:row>
                    <xdr:rowOff>104775</xdr:rowOff>
                  </from>
                  <to>
                    <xdr:col>18</xdr:col>
                    <xdr:colOff>123825</xdr:colOff>
                    <xdr:row>158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22" r:id="rId55" name="Button 54">
              <controlPr defaultSize="0" print="0" autoFill="0" autoPict="0" macro="[2]!kopie11">
                <anchor moveWithCells="1" sizeWithCells="1">
                  <from>
                    <xdr:col>18</xdr:col>
                    <xdr:colOff>323850</xdr:colOff>
                    <xdr:row>158</xdr:row>
                    <xdr:rowOff>104775</xdr:rowOff>
                  </from>
                  <to>
                    <xdr:col>19</xdr:col>
                    <xdr:colOff>323850</xdr:colOff>
                    <xdr:row>158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23" r:id="rId56" name="Button 55">
              <controlPr defaultSize="0" print="0" autoFill="0" autoPict="0" macro="[2]!kopie12">
                <anchor moveWithCells="1" sizeWithCells="1">
                  <from>
                    <xdr:col>20</xdr:col>
                    <xdr:colOff>114300</xdr:colOff>
                    <xdr:row>158</xdr:row>
                    <xdr:rowOff>104775</xdr:rowOff>
                  </from>
                  <to>
                    <xdr:col>21</xdr:col>
                    <xdr:colOff>104775</xdr:colOff>
                    <xdr:row>158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24" r:id="rId57" name="Button 56">
              <controlPr defaultSize="0" print="0" autoFill="0" autoPict="0" macro="[2]!kopie4">
                <anchor moveWithCells="1" sizeWithCells="1">
                  <from>
                    <xdr:col>5</xdr:col>
                    <xdr:colOff>133350</xdr:colOff>
                    <xdr:row>183</xdr:row>
                    <xdr:rowOff>0</xdr:rowOff>
                  </from>
                  <to>
                    <xdr:col>6</xdr:col>
                    <xdr:colOff>247650</xdr:colOff>
                    <xdr:row>183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25" r:id="rId58" name="Button 57">
              <controlPr defaultSize="0" print="0" autoFill="0" autoPict="0" macro="[2]!kopie5">
                <anchor moveWithCells="1" sizeWithCells="1">
                  <from>
                    <xdr:col>7</xdr:col>
                    <xdr:colOff>200025</xdr:colOff>
                    <xdr:row>183</xdr:row>
                    <xdr:rowOff>0</xdr:rowOff>
                  </from>
                  <to>
                    <xdr:col>9</xdr:col>
                    <xdr:colOff>28575</xdr:colOff>
                    <xdr:row>183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26" r:id="rId59" name="Button 58">
              <controlPr defaultSize="0" print="0" autoFill="0" autoPict="0" macro="[2]!kopie6">
                <anchor moveWithCells="1" sizeWithCells="1">
                  <from>
                    <xdr:col>9</xdr:col>
                    <xdr:colOff>276225</xdr:colOff>
                    <xdr:row>183</xdr:row>
                    <xdr:rowOff>0</xdr:rowOff>
                  </from>
                  <to>
                    <xdr:col>11</xdr:col>
                    <xdr:colOff>104775</xdr:colOff>
                    <xdr:row>183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27" r:id="rId60" name="Button 59">
              <controlPr defaultSize="0" print="0" autoFill="0" autoPict="0" macro="[2]!kopie7">
                <anchor moveWithCells="1" sizeWithCells="1">
                  <from>
                    <xdr:col>12</xdr:col>
                    <xdr:colOff>47625</xdr:colOff>
                    <xdr:row>183</xdr:row>
                    <xdr:rowOff>0</xdr:rowOff>
                  </from>
                  <to>
                    <xdr:col>13</xdr:col>
                    <xdr:colOff>171450</xdr:colOff>
                    <xdr:row>183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28" r:id="rId61" name="Button 60">
              <controlPr defaultSize="0" print="0" autoFill="0" autoPict="0" macro="[2]!kopie8">
                <anchor moveWithCells="1" sizeWithCells="1">
                  <from>
                    <xdr:col>14</xdr:col>
                    <xdr:colOff>200025</xdr:colOff>
                    <xdr:row>183</xdr:row>
                    <xdr:rowOff>0</xdr:rowOff>
                  </from>
                  <to>
                    <xdr:col>15</xdr:col>
                    <xdr:colOff>190500</xdr:colOff>
                    <xdr:row>183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29" r:id="rId62" name="Button 61">
              <controlPr defaultSize="0" print="0" autoFill="0" autoPict="0" macro="[2]!kopie9">
                <anchor moveWithCells="1" sizeWithCells="1">
                  <from>
                    <xdr:col>16</xdr:col>
                    <xdr:colOff>66675</xdr:colOff>
                    <xdr:row>183</xdr:row>
                    <xdr:rowOff>0</xdr:rowOff>
                  </from>
                  <to>
                    <xdr:col>17</xdr:col>
                    <xdr:colOff>57150</xdr:colOff>
                    <xdr:row>183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30" r:id="rId63" name="Button 62">
              <controlPr defaultSize="0" print="0" autoFill="0" autoPict="0" macro="[2]!kopie10">
                <anchor moveWithCells="1" sizeWithCells="1">
                  <from>
                    <xdr:col>17</xdr:col>
                    <xdr:colOff>257175</xdr:colOff>
                    <xdr:row>183</xdr:row>
                    <xdr:rowOff>0</xdr:rowOff>
                  </from>
                  <to>
                    <xdr:col>18</xdr:col>
                    <xdr:colOff>247650</xdr:colOff>
                    <xdr:row>183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31" r:id="rId64" name="Button 63">
              <controlPr defaultSize="0" print="0" autoFill="0" autoPict="0" macro="[2]!kopie11">
                <anchor moveWithCells="1" sizeWithCells="1">
                  <from>
                    <xdr:col>19</xdr:col>
                    <xdr:colOff>47625</xdr:colOff>
                    <xdr:row>183</xdr:row>
                    <xdr:rowOff>0</xdr:rowOff>
                  </from>
                  <to>
                    <xdr:col>20</xdr:col>
                    <xdr:colOff>47625</xdr:colOff>
                    <xdr:row>183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32" r:id="rId65" name="Button 64">
              <controlPr defaultSize="0" print="0" autoFill="0" autoPict="0" macro="[2]!kopie12">
                <anchor moveWithCells="1" sizeWithCells="1">
                  <from>
                    <xdr:col>20</xdr:col>
                    <xdr:colOff>238125</xdr:colOff>
                    <xdr:row>183</xdr:row>
                    <xdr:rowOff>0</xdr:rowOff>
                  </from>
                  <to>
                    <xdr:col>21</xdr:col>
                    <xdr:colOff>238125</xdr:colOff>
                    <xdr:row>183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33" r:id="rId66" name="Button 65">
              <controlPr defaultSize="0" print="0" autoFill="0" autoPict="0" macro="[2]!kopie4">
                <anchor moveWithCells="1" sizeWithCells="1">
                  <from>
                    <xdr:col>5</xdr:col>
                    <xdr:colOff>142875</xdr:colOff>
                    <xdr:row>208</xdr:row>
                    <xdr:rowOff>0</xdr:rowOff>
                  </from>
                  <to>
                    <xdr:col>6</xdr:col>
                    <xdr:colOff>257175</xdr:colOff>
                    <xdr:row>208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34" r:id="rId67" name="Button 66">
              <controlPr defaultSize="0" print="0" autoFill="0" autoPict="0" macro="[2]!kopie5">
                <anchor moveWithCells="1" sizeWithCells="1">
                  <from>
                    <xdr:col>7</xdr:col>
                    <xdr:colOff>200025</xdr:colOff>
                    <xdr:row>208</xdr:row>
                    <xdr:rowOff>0</xdr:rowOff>
                  </from>
                  <to>
                    <xdr:col>9</xdr:col>
                    <xdr:colOff>38100</xdr:colOff>
                    <xdr:row>208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35" r:id="rId68" name="Button 67">
              <controlPr defaultSize="0" print="0" autoFill="0" autoPict="0" macro="[2]!kopie6">
                <anchor moveWithCells="1" sizeWithCells="1">
                  <from>
                    <xdr:col>9</xdr:col>
                    <xdr:colOff>285750</xdr:colOff>
                    <xdr:row>208</xdr:row>
                    <xdr:rowOff>0</xdr:rowOff>
                  </from>
                  <to>
                    <xdr:col>11</xdr:col>
                    <xdr:colOff>114300</xdr:colOff>
                    <xdr:row>208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36" r:id="rId69" name="Button 68">
              <controlPr defaultSize="0" print="0" autoFill="0" autoPict="0" macro="[2]!kopie7">
                <anchor moveWithCells="1" sizeWithCells="1">
                  <from>
                    <xdr:col>12</xdr:col>
                    <xdr:colOff>57150</xdr:colOff>
                    <xdr:row>208</xdr:row>
                    <xdr:rowOff>0</xdr:rowOff>
                  </from>
                  <to>
                    <xdr:col>13</xdr:col>
                    <xdr:colOff>180975</xdr:colOff>
                    <xdr:row>208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37" r:id="rId70" name="Button 69">
              <controlPr defaultSize="0" print="0" autoFill="0" autoPict="0" macro="[2]!kopie8">
                <anchor moveWithCells="1" sizeWithCells="1">
                  <from>
                    <xdr:col>14</xdr:col>
                    <xdr:colOff>200025</xdr:colOff>
                    <xdr:row>208</xdr:row>
                    <xdr:rowOff>0</xdr:rowOff>
                  </from>
                  <to>
                    <xdr:col>15</xdr:col>
                    <xdr:colOff>200025</xdr:colOff>
                    <xdr:row>208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38" r:id="rId71" name="Button 70">
              <controlPr defaultSize="0" print="0" autoFill="0" autoPict="0" macro="[2]!kopie9">
                <anchor moveWithCells="1" sizeWithCells="1">
                  <from>
                    <xdr:col>16</xdr:col>
                    <xdr:colOff>76200</xdr:colOff>
                    <xdr:row>208</xdr:row>
                    <xdr:rowOff>0</xdr:rowOff>
                  </from>
                  <to>
                    <xdr:col>17</xdr:col>
                    <xdr:colOff>66675</xdr:colOff>
                    <xdr:row>208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39" r:id="rId72" name="Button 71">
              <controlPr defaultSize="0" print="0" autoFill="0" autoPict="0" macro="[2]!kopie10">
                <anchor moveWithCells="1" sizeWithCells="1">
                  <from>
                    <xdr:col>17</xdr:col>
                    <xdr:colOff>266700</xdr:colOff>
                    <xdr:row>208</xdr:row>
                    <xdr:rowOff>0</xdr:rowOff>
                  </from>
                  <to>
                    <xdr:col>18</xdr:col>
                    <xdr:colOff>257175</xdr:colOff>
                    <xdr:row>208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40" r:id="rId73" name="Button 72">
              <controlPr defaultSize="0" print="0" autoFill="0" autoPict="0" macro="[2]!kopie11">
                <anchor moveWithCells="1" sizeWithCells="1">
                  <from>
                    <xdr:col>19</xdr:col>
                    <xdr:colOff>57150</xdr:colOff>
                    <xdr:row>208</xdr:row>
                    <xdr:rowOff>0</xdr:rowOff>
                  </from>
                  <to>
                    <xdr:col>20</xdr:col>
                    <xdr:colOff>57150</xdr:colOff>
                    <xdr:row>208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41" r:id="rId74" name="Button 73">
              <controlPr defaultSize="0" print="0" autoFill="0" autoPict="0" macro="[2]!kopie12">
                <anchor moveWithCells="1" sizeWithCells="1">
                  <from>
                    <xdr:col>20</xdr:col>
                    <xdr:colOff>247650</xdr:colOff>
                    <xdr:row>208</xdr:row>
                    <xdr:rowOff>0</xdr:rowOff>
                  </from>
                  <to>
                    <xdr:col>21</xdr:col>
                    <xdr:colOff>247650</xdr:colOff>
                    <xdr:row>208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42" r:id="rId75" name="Button 74">
              <controlPr defaultSize="0" print="0" autoFill="0" autoPict="0" macro="[2]!PSWis">
                <anchor moveWithCells="1" sizeWithCells="1">
                  <from>
                    <xdr:col>1</xdr:col>
                    <xdr:colOff>66675</xdr:colOff>
                    <xdr:row>150</xdr:row>
                    <xdr:rowOff>0</xdr:rowOff>
                  </from>
                  <to>
                    <xdr:col>4</xdr:col>
                    <xdr:colOff>85725</xdr:colOff>
                    <xdr:row>150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43" r:id="rId76" name="Button 75">
              <controlPr defaultSize="0" print="0" autoFill="0" autoPict="0" macro="[2]!PSWis">
                <anchor moveWithCells="1" sizeWithCells="1">
                  <from>
                    <xdr:col>1</xdr:col>
                    <xdr:colOff>66675</xdr:colOff>
                    <xdr:row>125</xdr:row>
                    <xdr:rowOff>0</xdr:rowOff>
                  </from>
                  <to>
                    <xdr:col>4</xdr:col>
                    <xdr:colOff>85725</xdr:colOff>
                    <xdr:row>125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44" r:id="rId77" name="Button 76">
              <controlPr defaultSize="0" print="0" autoFill="0" autoPict="0" macro="[2]!PSWis">
                <anchor moveWithCells="1" sizeWithCells="1">
                  <from>
                    <xdr:col>1</xdr:col>
                    <xdr:colOff>66675</xdr:colOff>
                    <xdr:row>26</xdr:row>
                    <xdr:rowOff>0</xdr:rowOff>
                  </from>
                  <to>
                    <xdr:col>4</xdr:col>
                    <xdr:colOff>85725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45" r:id="rId78" name="Button 77">
              <controlPr defaultSize="0" print="0" autoFill="0" autoPict="0" macro="[2]!PSWis">
                <anchor moveWithCells="1" sizeWithCells="1">
                  <from>
                    <xdr:col>1</xdr:col>
                    <xdr:colOff>66675</xdr:colOff>
                    <xdr:row>51</xdr:row>
                    <xdr:rowOff>0</xdr:rowOff>
                  </from>
                  <to>
                    <xdr:col>4</xdr:col>
                    <xdr:colOff>85725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46" r:id="rId79" name="Button 78">
              <controlPr defaultSize="0" print="0" autoFill="0" autoPict="0" macro="[2]!PSWis">
                <anchor moveWithCells="1" sizeWithCells="1">
                  <from>
                    <xdr:col>1</xdr:col>
                    <xdr:colOff>66675</xdr:colOff>
                    <xdr:row>75</xdr:row>
                    <xdr:rowOff>0</xdr:rowOff>
                  </from>
                  <to>
                    <xdr:col>4</xdr:col>
                    <xdr:colOff>85725</xdr:colOff>
                    <xdr:row>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47" r:id="rId80" name="Button 79">
              <controlPr defaultSize="0" print="0" autoFill="0" autoPict="0" macro="[2]!PSWis">
                <anchor moveWithCells="1" sizeWithCells="1">
                  <from>
                    <xdr:col>1</xdr:col>
                    <xdr:colOff>66675</xdr:colOff>
                    <xdr:row>100</xdr:row>
                    <xdr:rowOff>0</xdr:rowOff>
                  </from>
                  <to>
                    <xdr:col>4</xdr:col>
                    <xdr:colOff>85725</xdr:colOff>
                    <xdr:row>100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48" r:id="rId81" name="Button 80">
              <controlPr defaultSize="0" print="0" autoFill="0" autoPict="0" macro="[2]!PSWis">
                <anchor moveWithCells="1" sizeWithCells="1">
                  <from>
                    <xdr:col>1</xdr:col>
                    <xdr:colOff>66675</xdr:colOff>
                    <xdr:row>175</xdr:row>
                    <xdr:rowOff>0</xdr:rowOff>
                  </from>
                  <to>
                    <xdr:col>4</xdr:col>
                    <xdr:colOff>85725</xdr:colOff>
                    <xdr:row>176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49" r:id="rId82" name="Button 81">
              <controlPr defaultSize="0" print="0" autoFill="0" autoPict="0" macro="[2]!PSWis">
                <anchor moveWithCells="1" sizeWithCells="1">
                  <from>
                    <xdr:col>1</xdr:col>
                    <xdr:colOff>66675</xdr:colOff>
                    <xdr:row>200</xdr:row>
                    <xdr:rowOff>0</xdr:rowOff>
                  </from>
                  <to>
                    <xdr:col>4</xdr:col>
                    <xdr:colOff>85725</xdr:colOff>
                    <xdr:row>201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50" r:id="rId83" name="Button 82">
              <controlPr defaultSize="0" print="0" autoFill="0" autoPict="0" macro="[2]!kopie4">
                <anchor moveWithCells="1" sizeWithCells="1">
                  <from>
                    <xdr:col>5</xdr:col>
                    <xdr:colOff>0</xdr:colOff>
                    <xdr:row>133</xdr:row>
                    <xdr:rowOff>0</xdr:rowOff>
                  </from>
                  <to>
                    <xdr:col>6</xdr:col>
                    <xdr:colOff>114300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51" r:id="rId84" name="Button 83">
              <controlPr defaultSize="0" print="0" autoFill="0" autoPict="0" macro="[2]!kopie5">
                <anchor moveWithCells="1" sizeWithCells="1">
                  <from>
                    <xdr:col>7</xdr:col>
                    <xdr:colOff>66675</xdr:colOff>
                    <xdr:row>133</xdr:row>
                    <xdr:rowOff>0</xdr:rowOff>
                  </from>
                  <to>
                    <xdr:col>8</xdr:col>
                    <xdr:colOff>180975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52" r:id="rId85" name="Button 84">
              <controlPr defaultSize="0" print="0" autoFill="0" autoPict="0" macro="[2]!kopie6">
                <anchor moveWithCells="1" sizeWithCells="1">
                  <from>
                    <xdr:col>9</xdr:col>
                    <xdr:colOff>142875</xdr:colOff>
                    <xdr:row>133</xdr:row>
                    <xdr:rowOff>0</xdr:rowOff>
                  </from>
                  <to>
                    <xdr:col>10</xdr:col>
                    <xdr:colOff>266700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53" r:id="rId86" name="Button 85">
              <controlPr defaultSize="0" print="0" autoFill="0" autoPict="0" macro="[2]!kopie7">
                <anchor moveWithCells="1" sizeWithCells="1">
                  <from>
                    <xdr:col>11</xdr:col>
                    <xdr:colOff>200025</xdr:colOff>
                    <xdr:row>133</xdr:row>
                    <xdr:rowOff>0</xdr:rowOff>
                  </from>
                  <to>
                    <xdr:col>13</xdr:col>
                    <xdr:colOff>38100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54" r:id="rId87" name="Button 86">
              <controlPr defaultSize="0" print="0" autoFill="0" autoPict="0" macro="[2]!kopie8">
                <anchor moveWithCells="1" sizeWithCells="1">
                  <from>
                    <xdr:col>14</xdr:col>
                    <xdr:colOff>66675</xdr:colOff>
                    <xdr:row>133</xdr:row>
                    <xdr:rowOff>0</xdr:rowOff>
                  </from>
                  <to>
                    <xdr:col>15</xdr:col>
                    <xdr:colOff>57150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55" r:id="rId88" name="Button 87">
              <controlPr defaultSize="0" print="0" autoFill="0" autoPict="0" macro="[2]!kopie9">
                <anchor moveWithCells="1" sizeWithCells="1">
                  <from>
                    <xdr:col>15</xdr:col>
                    <xdr:colOff>342900</xdr:colOff>
                    <xdr:row>133</xdr:row>
                    <xdr:rowOff>0</xdr:rowOff>
                  </from>
                  <to>
                    <xdr:col>16</xdr:col>
                    <xdr:colOff>333375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56" r:id="rId89" name="Button 88">
              <controlPr defaultSize="0" print="0" autoFill="0" autoPict="0" macro="[2]!kopie10">
                <anchor moveWithCells="1" sizeWithCells="1">
                  <from>
                    <xdr:col>17</xdr:col>
                    <xdr:colOff>123825</xdr:colOff>
                    <xdr:row>133</xdr:row>
                    <xdr:rowOff>0</xdr:rowOff>
                  </from>
                  <to>
                    <xdr:col>18</xdr:col>
                    <xdr:colOff>123825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57" r:id="rId90" name="Button 89">
              <controlPr defaultSize="0" print="0" autoFill="0" autoPict="0" macro="[2]!kopie11">
                <anchor moveWithCells="1" sizeWithCells="1">
                  <from>
                    <xdr:col>18</xdr:col>
                    <xdr:colOff>323850</xdr:colOff>
                    <xdr:row>133</xdr:row>
                    <xdr:rowOff>0</xdr:rowOff>
                  </from>
                  <to>
                    <xdr:col>19</xdr:col>
                    <xdr:colOff>323850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58" r:id="rId91" name="Button 90">
              <controlPr defaultSize="0" print="0" autoFill="0" autoPict="0" macro="[2]!kopie12">
                <anchor moveWithCells="1" sizeWithCells="1">
                  <from>
                    <xdr:col>20</xdr:col>
                    <xdr:colOff>114300</xdr:colOff>
                    <xdr:row>133</xdr:row>
                    <xdr:rowOff>0</xdr:rowOff>
                  </from>
                  <to>
                    <xdr:col>21</xdr:col>
                    <xdr:colOff>104775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59" r:id="rId92" name="Button 91">
              <controlPr defaultSize="0" print="0" autoFill="0" autoPict="0" macro="[2]!Knop220_Klikken">
                <anchor moveWithCells="1" sizeWithCells="1">
                  <from>
                    <xdr:col>5</xdr:col>
                    <xdr:colOff>133350</xdr:colOff>
                    <xdr:row>26</xdr:row>
                    <xdr:rowOff>0</xdr:rowOff>
                  </from>
                  <to>
                    <xdr:col>21</xdr:col>
                    <xdr:colOff>190500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60" r:id="rId93" name="Button 92">
              <controlPr defaultSize="0" print="0" autoFill="0" autoPict="0" macro="[2]!Knop220_Klikken">
                <anchor moveWithCells="1" sizeWithCells="1">
                  <from>
                    <xdr:col>5</xdr:col>
                    <xdr:colOff>104775</xdr:colOff>
                    <xdr:row>51</xdr:row>
                    <xdr:rowOff>0</xdr:rowOff>
                  </from>
                  <to>
                    <xdr:col>21</xdr:col>
                    <xdr:colOff>161925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61" r:id="rId94" name="Button 93">
              <controlPr defaultSize="0" print="0" autoFill="0" autoPict="0" macro="[2]!Knop220_Klikken">
                <anchor moveWithCells="1" sizeWithCells="1">
                  <from>
                    <xdr:col>5</xdr:col>
                    <xdr:colOff>133350</xdr:colOff>
                    <xdr:row>75</xdr:row>
                    <xdr:rowOff>0</xdr:rowOff>
                  </from>
                  <to>
                    <xdr:col>21</xdr:col>
                    <xdr:colOff>190500</xdr:colOff>
                    <xdr:row>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62" r:id="rId95" name="Button 94">
              <controlPr defaultSize="0" print="0" autoFill="0" autoPict="0" macro="[2]!Knop220_Klikken">
                <anchor moveWithCells="1" sizeWithCells="1">
                  <from>
                    <xdr:col>5</xdr:col>
                    <xdr:colOff>9525</xdr:colOff>
                    <xdr:row>100</xdr:row>
                    <xdr:rowOff>0</xdr:rowOff>
                  </from>
                  <to>
                    <xdr:col>21</xdr:col>
                    <xdr:colOff>66675</xdr:colOff>
                    <xdr:row>100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63" r:id="rId96" name="Button 95">
              <controlPr defaultSize="0" print="0" autoFill="0" autoPict="0" macro="[2]!Knop220_Klikken">
                <anchor moveWithCells="1" sizeWithCells="1">
                  <from>
                    <xdr:col>5</xdr:col>
                    <xdr:colOff>133350</xdr:colOff>
                    <xdr:row>125</xdr:row>
                    <xdr:rowOff>0</xdr:rowOff>
                  </from>
                  <to>
                    <xdr:col>21</xdr:col>
                    <xdr:colOff>190500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64" r:id="rId97" name="Button 96">
              <controlPr defaultSize="0" print="0" autoFill="0" autoPict="0" macro="[2]!Knop220_Klikken">
                <anchor moveWithCells="1" sizeWithCells="1">
                  <from>
                    <xdr:col>5</xdr:col>
                    <xdr:colOff>133350</xdr:colOff>
                    <xdr:row>150</xdr:row>
                    <xdr:rowOff>0</xdr:rowOff>
                  </from>
                  <to>
                    <xdr:col>21</xdr:col>
                    <xdr:colOff>190500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65" r:id="rId98" name="Button 97">
              <controlPr defaultSize="0" print="0" autoFill="0" autoPict="0" macro="[2]!Knop220_Klikken">
                <anchor moveWithCells="1" sizeWithCells="1">
                  <from>
                    <xdr:col>5</xdr:col>
                    <xdr:colOff>133350</xdr:colOff>
                    <xdr:row>175</xdr:row>
                    <xdr:rowOff>0</xdr:rowOff>
                  </from>
                  <to>
                    <xdr:col>21</xdr:col>
                    <xdr:colOff>190500</xdr:colOff>
                    <xdr:row>176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66" r:id="rId99" name="Button 98">
              <controlPr defaultSize="0" print="0" autoFill="0" autoPict="0" macro="[2]!Knop220_Klikken">
                <anchor moveWithCells="1" sizeWithCells="1">
                  <from>
                    <xdr:col>5</xdr:col>
                    <xdr:colOff>133350</xdr:colOff>
                    <xdr:row>200</xdr:row>
                    <xdr:rowOff>0</xdr:rowOff>
                  </from>
                  <to>
                    <xdr:col>21</xdr:col>
                    <xdr:colOff>190500</xdr:colOff>
                    <xdr:row>201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67" r:id="rId100" name="Button 99">
              <controlPr defaultSize="0" print="0" autoFill="0" autoPict="0" macro="[2]!PSPrint_B">
                <anchor moveWithCells="1" sizeWithCells="1">
                  <from>
                    <xdr:col>0</xdr:col>
                    <xdr:colOff>47625</xdr:colOff>
                    <xdr:row>36</xdr:row>
                    <xdr:rowOff>38100</xdr:rowOff>
                  </from>
                  <to>
                    <xdr:col>1</xdr:col>
                    <xdr:colOff>142875</xdr:colOff>
                    <xdr:row>36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68" r:id="rId101" name="Button 100">
              <controlPr defaultSize="0" print="0" autoFill="0" autoPict="0" macro="[2]!PSPrint_B">
                <anchor moveWithCells="1" sizeWithCells="1">
                  <from>
                    <xdr:col>0</xdr:col>
                    <xdr:colOff>28575</xdr:colOff>
                    <xdr:row>60</xdr:row>
                    <xdr:rowOff>38100</xdr:rowOff>
                  </from>
                  <to>
                    <xdr:col>1</xdr:col>
                    <xdr:colOff>123825</xdr:colOff>
                    <xdr:row>60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69" r:id="rId102" name="Button 101">
              <controlPr defaultSize="0" print="0" autoFill="0" autoPict="0" macro="[2]!PSPrint_C">
                <anchor moveWithCells="1" sizeWithCells="1">
                  <from>
                    <xdr:col>0</xdr:col>
                    <xdr:colOff>47625</xdr:colOff>
                    <xdr:row>60</xdr:row>
                    <xdr:rowOff>38100</xdr:rowOff>
                  </from>
                  <to>
                    <xdr:col>1</xdr:col>
                    <xdr:colOff>142875</xdr:colOff>
                    <xdr:row>60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70" r:id="rId103" name="Button 102">
              <controlPr defaultSize="0" print="0" autoFill="0" autoPict="0" macro="[2]!PSPrint_C">
                <anchor moveWithCells="1" sizeWithCells="1">
                  <from>
                    <xdr:col>0</xdr:col>
                    <xdr:colOff>57150</xdr:colOff>
                    <xdr:row>85</xdr:row>
                    <xdr:rowOff>38100</xdr:rowOff>
                  </from>
                  <to>
                    <xdr:col>1</xdr:col>
                    <xdr:colOff>152400</xdr:colOff>
                    <xdr:row>85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71" r:id="rId104" name="Button 103">
              <controlPr defaultSize="0" print="0" autoFill="0" autoPict="0" macro="[2]!PSPrint_B">
                <anchor moveWithCells="1" sizeWithCells="1">
                  <from>
                    <xdr:col>0</xdr:col>
                    <xdr:colOff>28575</xdr:colOff>
                    <xdr:row>85</xdr:row>
                    <xdr:rowOff>38100</xdr:rowOff>
                  </from>
                  <to>
                    <xdr:col>1</xdr:col>
                    <xdr:colOff>123825</xdr:colOff>
                    <xdr:row>85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72" r:id="rId105" name="Button 104">
              <controlPr defaultSize="0" print="0" autoFill="0" autoPict="0" macro="[2]!PSPrint_D">
                <anchor moveWithCells="1" sizeWithCells="1">
                  <from>
                    <xdr:col>0</xdr:col>
                    <xdr:colOff>47625</xdr:colOff>
                    <xdr:row>85</xdr:row>
                    <xdr:rowOff>38100</xdr:rowOff>
                  </from>
                  <to>
                    <xdr:col>1</xdr:col>
                    <xdr:colOff>142875</xdr:colOff>
                    <xdr:row>85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73" r:id="rId106" name="Button 105">
              <controlPr defaultSize="0" print="0" autoFill="0" autoPict="0" macro="[2]!PSPrint_D">
                <anchor moveWithCells="1" sizeWithCells="1">
                  <from>
                    <xdr:col>0</xdr:col>
                    <xdr:colOff>57150</xdr:colOff>
                    <xdr:row>110</xdr:row>
                    <xdr:rowOff>38100</xdr:rowOff>
                  </from>
                  <to>
                    <xdr:col>1</xdr:col>
                    <xdr:colOff>152400</xdr:colOff>
                    <xdr:row>110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74" r:id="rId107" name="Button 106">
              <controlPr defaultSize="0" print="0" autoFill="0" autoPict="0" macro="[2]!PSPrint_C">
                <anchor moveWithCells="1" sizeWithCells="1">
                  <from>
                    <xdr:col>0</xdr:col>
                    <xdr:colOff>57150</xdr:colOff>
                    <xdr:row>110</xdr:row>
                    <xdr:rowOff>38100</xdr:rowOff>
                  </from>
                  <to>
                    <xdr:col>1</xdr:col>
                    <xdr:colOff>152400</xdr:colOff>
                    <xdr:row>110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75" r:id="rId108" name="Button 107">
              <controlPr defaultSize="0" print="0" autoFill="0" autoPict="0" macro="[2]!PSPrint_B">
                <anchor moveWithCells="1" sizeWithCells="1">
                  <from>
                    <xdr:col>0</xdr:col>
                    <xdr:colOff>28575</xdr:colOff>
                    <xdr:row>110</xdr:row>
                    <xdr:rowOff>38100</xdr:rowOff>
                  </from>
                  <to>
                    <xdr:col>1</xdr:col>
                    <xdr:colOff>123825</xdr:colOff>
                    <xdr:row>110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76" r:id="rId109" name="Button 108">
              <controlPr defaultSize="0" print="0" autoFill="0" autoPict="0" macro="[2]!PSPrint_E">
                <anchor moveWithCells="1" sizeWithCells="1">
                  <from>
                    <xdr:col>0</xdr:col>
                    <xdr:colOff>47625</xdr:colOff>
                    <xdr:row>110</xdr:row>
                    <xdr:rowOff>38100</xdr:rowOff>
                  </from>
                  <to>
                    <xdr:col>1</xdr:col>
                    <xdr:colOff>142875</xdr:colOff>
                    <xdr:row>110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77" r:id="rId110" name="Button 109">
              <controlPr defaultSize="0" print="0" autoFill="0" autoPict="0" macro="[2]!PSPrint_E">
                <anchor moveWithCells="1" sizeWithCells="1">
                  <from>
                    <xdr:col>0</xdr:col>
                    <xdr:colOff>57150</xdr:colOff>
                    <xdr:row>135</xdr:row>
                    <xdr:rowOff>38100</xdr:rowOff>
                  </from>
                  <to>
                    <xdr:col>1</xdr:col>
                    <xdr:colOff>152400</xdr:colOff>
                    <xdr:row>135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78" r:id="rId111" name="Button 110">
              <controlPr defaultSize="0" print="0" autoFill="0" autoPict="0" macro="[2]!PSPrint_D">
                <anchor moveWithCells="1" sizeWithCells="1">
                  <from>
                    <xdr:col>0</xdr:col>
                    <xdr:colOff>57150</xdr:colOff>
                    <xdr:row>135</xdr:row>
                    <xdr:rowOff>38100</xdr:rowOff>
                  </from>
                  <to>
                    <xdr:col>1</xdr:col>
                    <xdr:colOff>152400</xdr:colOff>
                    <xdr:row>135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79" r:id="rId112" name="Button 111">
              <controlPr defaultSize="0" print="0" autoFill="0" autoPict="0" macro="[2]!PSPrint_C">
                <anchor moveWithCells="1" sizeWithCells="1">
                  <from>
                    <xdr:col>0</xdr:col>
                    <xdr:colOff>57150</xdr:colOff>
                    <xdr:row>135</xdr:row>
                    <xdr:rowOff>38100</xdr:rowOff>
                  </from>
                  <to>
                    <xdr:col>1</xdr:col>
                    <xdr:colOff>152400</xdr:colOff>
                    <xdr:row>135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80" r:id="rId113" name="Button 112">
              <controlPr defaultSize="0" print="0" autoFill="0" autoPict="0" macro="[2]!PSPrint_B">
                <anchor moveWithCells="1" sizeWithCells="1">
                  <from>
                    <xdr:col>0</xdr:col>
                    <xdr:colOff>28575</xdr:colOff>
                    <xdr:row>135</xdr:row>
                    <xdr:rowOff>38100</xdr:rowOff>
                  </from>
                  <to>
                    <xdr:col>1</xdr:col>
                    <xdr:colOff>123825</xdr:colOff>
                    <xdr:row>135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81" r:id="rId114" name="Button 113">
              <controlPr defaultSize="0" print="0" autoFill="0" autoPict="0" macro="[2]!PSPrint_F">
                <anchor moveWithCells="1" sizeWithCells="1">
                  <from>
                    <xdr:col>0</xdr:col>
                    <xdr:colOff>47625</xdr:colOff>
                    <xdr:row>135</xdr:row>
                    <xdr:rowOff>38100</xdr:rowOff>
                  </from>
                  <to>
                    <xdr:col>1</xdr:col>
                    <xdr:colOff>142875</xdr:colOff>
                    <xdr:row>135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82" r:id="rId115" name="Button 114">
              <controlPr defaultSize="0" print="0" autoFill="0" autoPict="0" macro="[2]!PSPrint_F">
                <anchor moveWithCells="1" sizeWithCells="1">
                  <from>
                    <xdr:col>0</xdr:col>
                    <xdr:colOff>38100</xdr:colOff>
                    <xdr:row>160</xdr:row>
                    <xdr:rowOff>66675</xdr:rowOff>
                  </from>
                  <to>
                    <xdr:col>1</xdr:col>
                    <xdr:colOff>133350</xdr:colOff>
                    <xdr:row>160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83" r:id="rId116" name="Button 115">
              <controlPr defaultSize="0" print="0" autoFill="0" autoPict="0" macro="[2]!PSPrint_E">
                <anchor moveWithCells="1" sizeWithCells="1">
                  <from>
                    <xdr:col>0</xdr:col>
                    <xdr:colOff>57150</xdr:colOff>
                    <xdr:row>160</xdr:row>
                    <xdr:rowOff>38100</xdr:rowOff>
                  </from>
                  <to>
                    <xdr:col>1</xdr:col>
                    <xdr:colOff>152400</xdr:colOff>
                    <xdr:row>160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84" r:id="rId117" name="Button 116">
              <controlPr defaultSize="0" print="0" autoFill="0" autoPict="0" macro="[2]!PSPrint_D">
                <anchor moveWithCells="1" sizeWithCells="1">
                  <from>
                    <xdr:col>0</xdr:col>
                    <xdr:colOff>57150</xdr:colOff>
                    <xdr:row>160</xdr:row>
                    <xdr:rowOff>38100</xdr:rowOff>
                  </from>
                  <to>
                    <xdr:col>1</xdr:col>
                    <xdr:colOff>152400</xdr:colOff>
                    <xdr:row>160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85" r:id="rId118" name="Button 117">
              <controlPr defaultSize="0" print="0" autoFill="0" autoPict="0" macro="[2]!PSPrint_C">
                <anchor moveWithCells="1" sizeWithCells="1">
                  <from>
                    <xdr:col>0</xdr:col>
                    <xdr:colOff>57150</xdr:colOff>
                    <xdr:row>160</xdr:row>
                    <xdr:rowOff>38100</xdr:rowOff>
                  </from>
                  <to>
                    <xdr:col>1</xdr:col>
                    <xdr:colOff>152400</xdr:colOff>
                    <xdr:row>160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86" r:id="rId119" name="Button 118">
              <controlPr defaultSize="0" print="0" autoFill="0" autoPict="0" macro="[2]!PSPrint_B">
                <anchor moveWithCells="1" sizeWithCells="1">
                  <from>
                    <xdr:col>0</xdr:col>
                    <xdr:colOff>28575</xdr:colOff>
                    <xdr:row>160</xdr:row>
                    <xdr:rowOff>38100</xdr:rowOff>
                  </from>
                  <to>
                    <xdr:col>1</xdr:col>
                    <xdr:colOff>123825</xdr:colOff>
                    <xdr:row>160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87" r:id="rId120" name="Button 119">
              <controlPr defaultSize="0" print="0" autoFill="0" autoPict="0" macro="[2]!PSPrint_G">
                <anchor moveWithCells="1" sizeWithCells="1">
                  <from>
                    <xdr:col>0</xdr:col>
                    <xdr:colOff>47625</xdr:colOff>
                    <xdr:row>160</xdr:row>
                    <xdr:rowOff>38100</xdr:rowOff>
                  </from>
                  <to>
                    <xdr:col>1</xdr:col>
                    <xdr:colOff>142875</xdr:colOff>
                    <xdr:row>160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88" r:id="rId121" name="Button 120">
              <controlPr defaultSize="0" print="0" autoFill="0" autoPict="0" macro="[2]!PSPrint_G">
                <anchor moveWithCells="1" sizeWithCells="1">
                  <from>
                    <xdr:col>0</xdr:col>
                    <xdr:colOff>76200</xdr:colOff>
                    <xdr:row>185</xdr:row>
                    <xdr:rowOff>38100</xdr:rowOff>
                  </from>
                  <to>
                    <xdr:col>1</xdr:col>
                    <xdr:colOff>171450</xdr:colOff>
                    <xdr:row>185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89" r:id="rId122" name="Button 121">
              <controlPr defaultSize="0" print="0" autoFill="0" autoPict="0" macro="[2]!PSPrint_F">
                <anchor moveWithCells="1" sizeWithCells="1">
                  <from>
                    <xdr:col>0</xdr:col>
                    <xdr:colOff>38100</xdr:colOff>
                    <xdr:row>185</xdr:row>
                    <xdr:rowOff>66675</xdr:rowOff>
                  </from>
                  <to>
                    <xdr:col>1</xdr:col>
                    <xdr:colOff>133350</xdr:colOff>
                    <xdr:row>185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90" r:id="rId123" name="Button 122">
              <controlPr defaultSize="0" print="0" autoFill="0" autoPict="0" macro="[2]!PSPrint_E">
                <anchor moveWithCells="1" sizeWithCells="1">
                  <from>
                    <xdr:col>0</xdr:col>
                    <xdr:colOff>57150</xdr:colOff>
                    <xdr:row>185</xdr:row>
                    <xdr:rowOff>38100</xdr:rowOff>
                  </from>
                  <to>
                    <xdr:col>1</xdr:col>
                    <xdr:colOff>152400</xdr:colOff>
                    <xdr:row>185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91" r:id="rId124" name="Button 123">
              <controlPr defaultSize="0" print="0" autoFill="0" autoPict="0" macro="[2]!PSPrint_D">
                <anchor moveWithCells="1" sizeWithCells="1">
                  <from>
                    <xdr:col>0</xdr:col>
                    <xdr:colOff>57150</xdr:colOff>
                    <xdr:row>185</xdr:row>
                    <xdr:rowOff>38100</xdr:rowOff>
                  </from>
                  <to>
                    <xdr:col>1</xdr:col>
                    <xdr:colOff>152400</xdr:colOff>
                    <xdr:row>185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92" r:id="rId125" name="Button 124">
              <controlPr defaultSize="0" print="0" autoFill="0" autoPict="0" macro="[2]!PSPrint_C">
                <anchor moveWithCells="1" sizeWithCells="1">
                  <from>
                    <xdr:col>0</xdr:col>
                    <xdr:colOff>57150</xdr:colOff>
                    <xdr:row>185</xdr:row>
                    <xdr:rowOff>38100</xdr:rowOff>
                  </from>
                  <to>
                    <xdr:col>1</xdr:col>
                    <xdr:colOff>152400</xdr:colOff>
                    <xdr:row>185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93" r:id="rId126" name="Button 125">
              <controlPr defaultSize="0" print="0" autoFill="0" autoPict="0" macro="[2]!PSPrint_B">
                <anchor moveWithCells="1" sizeWithCells="1">
                  <from>
                    <xdr:col>0</xdr:col>
                    <xdr:colOff>28575</xdr:colOff>
                    <xdr:row>185</xdr:row>
                    <xdr:rowOff>38100</xdr:rowOff>
                  </from>
                  <to>
                    <xdr:col>1</xdr:col>
                    <xdr:colOff>123825</xdr:colOff>
                    <xdr:row>185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894" r:id="rId127" name="Button 126">
              <controlPr defaultSize="0" print="0" autoFill="0" autoPict="0" macro="[2]!PSPrint_H">
                <anchor moveWithCells="1" sizeWithCells="1">
                  <from>
                    <xdr:col>0</xdr:col>
                    <xdr:colOff>47625</xdr:colOff>
                    <xdr:row>185</xdr:row>
                    <xdr:rowOff>38100</xdr:rowOff>
                  </from>
                  <to>
                    <xdr:col>1</xdr:col>
                    <xdr:colOff>142875</xdr:colOff>
                    <xdr:row>185</xdr:row>
                    <xdr:rowOff>409575</xdr:rowOff>
                  </to>
                </anchor>
              </controlPr>
            </control>
          </mc:Choice>
        </mc:AlternateContent>
      </controls>
    </mc:Choice>
  </mc:AlternateContent>
  <tableParts count="1">
    <tablePart r:id="rId128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A8C31-FD12-4229-AF21-1D54EA442BA1}">
  <sheetPr codeName="Blad7"/>
  <dimension ref="A1:AML147"/>
  <sheetViews>
    <sheetView zoomScale="115" zoomScaleNormal="115" workbookViewId="0">
      <pane xSplit="10" ySplit="1" topLeftCell="AJ2" activePane="bottomRight" state="frozen"/>
      <selection activeCell="N19" sqref="N19"/>
      <selection pane="topRight" activeCell="N19" sqref="N19"/>
      <selection pane="bottomLeft" activeCell="N19" sqref="N19"/>
      <selection pane="bottomRight" activeCell="D2" sqref="D2:D7"/>
    </sheetView>
  </sheetViews>
  <sheetFormatPr defaultColWidth="8.85546875" defaultRowHeight="12.75" x14ac:dyDescent="0.2"/>
  <cols>
    <col min="1" max="1" width="4.28515625" style="259" customWidth="1"/>
    <col min="2" max="2" width="6.42578125" style="259" customWidth="1"/>
    <col min="3" max="3" width="6.28515625" style="247" customWidth="1"/>
    <col min="4" max="4" width="11.7109375" style="265" customWidth="1"/>
    <col min="5" max="5" width="24" style="259" customWidth="1"/>
    <col min="6" max="6" width="8.7109375" style="246" customWidth="1"/>
    <col min="7" max="7" width="13.42578125" style="266" customWidth="1"/>
    <col min="8" max="8" width="9.42578125" style="246" customWidth="1"/>
    <col min="9" max="9" width="10.7109375" style="259" customWidth="1"/>
    <col min="10" max="11" width="8.42578125" style="259" customWidth="1"/>
    <col min="12" max="12" width="8.42578125" style="246" customWidth="1"/>
    <col min="13" max="13" width="7.42578125" style="246" customWidth="1"/>
    <col min="14" max="14" width="4.140625" style="246" customWidth="1"/>
    <col min="15" max="15" width="5" style="246" customWidth="1"/>
    <col min="16" max="16" width="5" style="247" customWidth="1"/>
    <col min="17" max="17" width="8.42578125" style="247" customWidth="1"/>
    <col min="18" max="18" width="3.7109375" style="247" customWidth="1"/>
    <col min="19" max="19" width="5" style="247" customWidth="1"/>
    <col min="20" max="20" width="4.28515625" style="247" customWidth="1"/>
    <col min="21" max="21" width="8.28515625" style="247" customWidth="1"/>
    <col min="22" max="22" width="3.7109375" style="247" customWidth="1"/>
    <col min="23" max="23" width="5.7109375" style="247" customWidth="1"/>
    <col min="24" max="24" width="5" style="259" customWidth="1"/>
    <col min="25" max="25" width="9" style="247" customWidth="1"/>
    <col min="26" max="26" width="3.7109375" style="247" customWidth="1"/>
    <col min="27" max="27" width="5.7109375" style="247" customWidth="1"/>
    <col min="28" max="28" width="4.28515625" style="259" customWidth="1"/>
    <col min="29" max="29" width="8.28515625" style="247" customWidth="1"/>
    <col min="30" max="30" width="4.140625" style="247" customWidth="1"/>
    <col min="31" max="31" width="5.7109375" style="247" customWidth="1"/>
    <col min="32" max="32" width="5" style="246" customWidth="1"/>
    <col min="33" max="33" width="6.7109375" style="246" customWidth="1"/>
    <col min="34" max="34" width="4.140625" style="246" customWidth="1"/>
    <col min="35" max="35" width="5" style="246" customWidth="1"/>
    <col min="36" max="36" width="6" style="246" customWidth="1"/>
    <col min="37" max="37" width="8.42578125" style="246" customWidth="1"/>
    <col min="38" max="38" width="4.140625" style="246" customWidth="1"/>
    <col min="39" max="39" width="5.42578125" style="246" customWidth="1"/>
    <col min="40" max="40" width="4.140625" style="246" customWidth="1"/>
    <col min="41" max="41" width="8.28515625" style="246" customWidth="1"/>
    <col min="42" max="44" width="5.42578125" style="246" customWidth="1"/>
    <col min="45" max="45" width="8.7109375" style="246" customWidth="1"/>
    <col min="46" max="48" width="5.42578125" style="246" customWidth="1"/>
    <col min="49" max="49" width="8.7109375" style="246" customWidth="1"/>
    <col min="50" max="52" width="5.42578125" style="246" customWidth="1"/>
    <col min="53" max="53" width="7" style="246" customWidth="1"/>
    <col min="54" max="54" width="7.28515625" style="246" customWidth="1"/>
    <col min="55" max="55" width="6.28515625" style="246" customWidth="1"/>
    <col min="56" max="56" width="29.42578125" style="246" customWidth="1"/>
    <col min="57" max="57" width="4.42578125" style="267" customWidth="1"/>
    <col min="58" max="58" width="32.140625" style="247" customWidth="1"/>
    <col min="59" max="257" width="11.42578125" style="247" customWidth="1"/>
    <col min="258" max="258" width="4.28515625" style="247" customWidth="1"/>
    <col min="259" max="259" width="6.42578125" style="247" customWidth="1"/>
    <col min="260" max="260" width="6.28515625" style="247" customWidth="1"/>
    <col min="261" max="261" width="11.7109375" style="247" customWidth="1"/>
    <col min="262" max="262" width="21" style="247" customWidth="1"/>
    <col min="263" max="263" width="8.7109375" style="247" customWidth="1"/>
    <col min="264" max="264" width="13.42578125" style="247" customWidth="1"/>
    <col min="265" max="265" width="9.42578125" style="247" customWidth="1"/>
    <col min="266" max="266" width="10.7109375" style="247" customWidth="1"/>
    <col min="267" max="304" width="11.42578125" style="247" customWidth="1"/>
    <col min="305" max="305" width="8.7109375" style="247" customWidth="1"/>
    <col min="306" max="308" width="5.42578125" style="247" customWidth="1"/>
    <col min="309" max="309" width="7" style="247" customWidth="1"/>
    <col min="310" max="310" width="7.28515625" style="247" customWidth="1"/>
    <col min="311" max="311" width="6.28515625" style="247" customWidth="1"/>
    <col min="312" max="312" width="18.42578125" style="247" customWidth="1"/>
    <col min="313" max="313" width="4.42578125" style="247" customWidth="1"/>
    <col min="314" max="314" width="32.140625" style="247" customWidth="1"/>
    <col min="315" max="513" width="11.42578125" style="247" customWidth="1"/>
    <col min="514" max="514" width="4.28515625" style="247" customWidth="1"/>
    <col min="515" max="515" width="6.42578125" style="247" customWidth="1"/>
    <col min="516" max="516" width="6.28515625" style="247" customWidth="1"/>
    <col min="517" max="517" width="11.7109375" style="247" customWidth="1"/>
    <col min="518" max="518" width="21" style="247" customWidth="1"/>
    <col min="519" max="519" width="8.7109375" style="247" customWidth="1"/>
    <col min="520" max="520" width="13.42578125" style="247" customWidth="1"/>
    <col min="521" max="521" width="9.42578125" style="247" customWidth="1"/>
    <col min="522" max="522" width="10.7109375" style="247" customWidth="1"/>
    <col min="523" max="560" width="11.42578125" style="247" customWidth="1"/>
    <col min="561" max="561" width="8.7109375" style="247" customWidth="1"/>
    <col min="562" max="564" width="5.42578125" style="247" customWidth="1"/>
    <col min="565" max="565" width="7" style="247" customWidth="1"/>
    <col min="566" max="566" width="7.28515625" style="247" customWidth="1"/>
    <col min="567" max="567" width="6.28515625" style="247" customWidth="1"/>
    <col min="568" max="568" width="18.42578125" style="247" customWidth="1"/>
    <col min="569" max="569" width="4.42578125" style="247" customWidth="1"/>
    <col min="570" max="570" width="32.140625" style="247" customWidth="1"/>
    <col min="571" max="769" width="11.42578125" style="247" customWidth="1"/>
    <col min="770" max="770" width="4.28515625" style="247" customWidth="1"/>
    <col min="771" max="771" width="6.42578125" style="247" customWidth="1"/>
    <col min="772" max="772" width="6.28515625" style="247" customWidth="1"/>
    <col min="773" max="773" width="11.7109375" style="247" customWidth="1"/>
    <col min="774" max="774" width="21" style="247" customWidth="1"/>
    <col min="775" max="775" width="8.7109375" style="247" customWidth="1"/>
    <col min="776" max="776" width="13.42578125" style="247" customWidth="1"/>
    <col min="777" max="777" width="9.42578125" style="247" customWidth="1"/>
    <col min="778" max="778" width="10.7109375" style="247" customWidth="1"/>
    <col min="779" max="816" width="11.42578125" style="247" customWidth="1"/>
    <col min="817" max="817" width="8.7109375" style="247" customWidth="1"/>
    <col min="818" max="820" width="5.42578125" style="247" customWidth="1"/>
    <col min="821" max="821" width="7" style="247" customWidth="1"/>
    <col min="822" max="822" width="7.28515625" style="247" customWidth="1"/>
    <col min="823" max="823" width="6.28515625" style="247" customWidth="1"/>
    <col min="824" max="824" width="18.42578125" style="247" customWidth="1"/>
    <col min="825" max="825" width="4.42578125" style="247" customWidth="1"/>
    <col min="826" max="826" width="32.140625" style="247" customWidth="1"/>
    <col min="827" max="1026" width="11.42578125" style="247" customWidth="1"/>
    <col min="1027" max="16384" width="8.85546875" style="156"/>
  </cols>
  <sheetData>
    <row r="1" spans="1:70" s="150" customFormat="1" ht="57" customHeight="1" x14ac:dyDescent="0.5">
      <c r="A1" s="149" t="s">
        <v>207</v>
      </c>
      <c r="B1" s="157" t="s">
        <v>208</v>
      </c>
      <c r="C1" s="227" t="s">
        <v>209</v>
      </c>
      <c r="D1" s="228">
        <f>COUNTIF(D2:D128,"1")</f>
        <v>0</v>
      </c>
      <c r="E1" s="160" t="s">
        <v>210</v>
      </c>
      <c r="F1" s="161" t="s">
        <v>211</v>
      </c>
      <c r="G1" s="162" t="s">
        <v>212</v>
      </c>
      <c r="H1" s="163" t="s">
        <v>306</v>
      </c>
      <c r="I1" s="160" t="s">
        <v>214</v>
      </c>
      <c r="J1" s="160" t="s">
        <v>215</v>
      </c>
      <c r="K1" s="160" t="s">
        <v>216</v>
      </c>
      <c r="L1" s="229" t="s">
        <v>217</v>
      </c>
      <c r="M1" s="165" t="s">
        <v>218</v>
      </c>
      <c r="N1" s="165" t="s">
        <v>99</v>
      </c>
      <c r="O1" s="165" t="s">
        <v>219</v>
      </c>
      <c r="P1" s="166" t="s">
        <v>220</v>
      </c>
      <c r="Q1" s="165" t="s">
        <v>221</v>
      </c>
      <c r="R1" s="165" t="s">
        <v>99</v>
      </c>
      <c r="S1" s="167" t="s">
        <v>226</v>
      </c>
      <c r="T1" s="166" t="s">
        <v>223</v>
      </c>
      <c r="U1" s="165" t="s">
        <v>221</v>
      </c>
      <c r="V1" s="165" t="s">
        <v>99</v>
      </c>
      <c r="W1" s="167" t="s">
        <v>226</v>
      </c>
      <c r="X1" s="168" t="s">
        <v>224</v>
      </c>
      <c r="Y1" s="165" t="s">
        <v>221</v>
      </c>
      <c r="Z1" s="165" t="s">
        <v>99</v>
      </c>
      <c r="AA1" s="167" t="s">
        <v>226</v>
      </c>
      <c r="AB1" s="166" t="s">
        <v>225</v>
      </c>
      <c r="AC1" s="165" t="s">
        <v>221</v>
      </c>
      <c r="AD1" s="165" t="s">
        <v>99</v>
      </c>
      <c r="AE1" s="169" t="s">
        <v>226</v>
      </c>
      <c r="AF1" s="168" t="s">
        <v>227</v>
      </c>
      <c r="AG1" s="165" t="s">
        <v>221</v>
      </c>
      <c r="AH1" s="165" t="s">
        <v>99</v>
      </c>
      <c r="AI1" s="169" t="s">
        <v>226</v>
      </c>
      <c r="AJ1" s="168" t="s">
        <v>228</v>
      </c>
      <c r="AK1" s="165" t="s">
        <v>221</v>
      </c>
      <c r="AL1" s="165" t="s">
        <v>99</v>
      </c>
      <c r="AM1" s="169" t="s">
        <v>226</v>
      </c>
      <c r="AN1" s="168" t="s">
        <v>230</v>
      </c>
      <c r="AO1" s="165" t="s">
        <v>221</v>
      </c>
      <c r="AP1" s="165" t="s">
        <v>99</v>
      </c>
      <c r="AQ1" s="169" t="s">
        <v>226</v>
      </c>
      <c r="AR1" s="168" t="s">
        <v>231</v>
      </c>
      <c r="AS1" s="165" t="s">
        <v>221</v>
      </c>
      <c r="AT1" s="165" t="s">
        <v>99</v>
      </c>
      <c r="AU1" s="169" t="s">
        <v>226</v>
      </c>
      <c r="AV1" s="168" t="s">
        <v>232</v>
      </c>
      <c r="AW1" s="165" t="s">
        <v>221</v>
      </c>
      <c r="AX1" s="165" t="s">
        <v>99</v>
      </c>
      <c r="AY1" s="169" t="s">
        <v>226</v>
      </c>
      <c r="AZ1" s="168" t="s">
        <v>233</v>
      </c>
      <c r="BA1" s="170" t="s">
        <v>234</v>
      </c>
      <c r="BB1" s="171" t="s">
        <v>235</v>
      </c>
      <c r="BC1" s="170" t="s">
        <v>236</v>
      </c>
      <c r="BD1" s="172" t="s">
        <v>237</v>
      </c>
      <c r="BE1" s="172" t="s">
        <v>307</v>
      </c>
      <c r="BF1" s="148"/>
      <c r="BR1" s="230"/>
    </row>
    <row r="2" spans="1:70" ht="17.25" customHeight="1" x14ac:dyDescent="0.25">
      <c r="A2" s="231">
        <v>26</v>
      </c>
      <c r="B2" s="231" t="str">
        <f t="shared" ref="B2:B33" si="0">IF(A2=BE2,"v","x")</f>
        <v>v</v>
      </c>
      <c r="C2" s="231"/>
      <c r="D2" s="238"/>
      <c r="E2" s="233" t="s">
        <v>366</v>
      </c>
      <c r="F2" s="234"/>
      <c r="G2" s="235" t="s">
        <v>260</v>
      </c>
      <c r="H2" s="236">
        <f t="shared" ref="H2:H33" si="1">SUM(L2+P2+T2+X2+AB2+AF2+AJ2+AN2+AR2+AV2+AZ2)</f>
        <v>271.16666666666663</v>
      </c>
      <c r="I2" s="237">
        <v>2005</v>
      </c>
      <c r="J2" s="178">
        <f>[3]Aantallen!$B$1-I2</f>
        <v>15</v>
      </c>
      <c r="K2" s="238">
        <f t="shared" ref="K2:K16" si="2">H2-L2</f>
        <v>71.999999999999972</v>
      </c>
      <c r="L2" s="239">
        <v>199.16666666666666</v>
      </c>
      <c r="M2" s="240">
        <v>1</v>
      </c>
      <c r="N2" s="240"/>
      <c r="O2" s="240"/>
      <c r="P2" s="241">
        <f t="shared" ref="P2:P33" si="3">SUM(N2*10+O2)/M2*10</f>
        <v>0</v>
      </c>
      <c r="Q2" s="240">
        <v>15</v>
      </c>
      <c r="R2" s="240">
        <v>5</v>
      </c>
      <c r="S2" s="240">
        <v>58</v>
      </c>
      <c r="T2" s="241">
        <f t="shared" ref="T2:T33" si="4">SUM(R2*10+S2)/Q2*10</f>
        <v>72</v>
      </c>
      <c r="U2" s="240">
        <v>1</v>
      </c>
      <c r="V2" s="240"/>
      <c r="W2" s="240"/>
      <c r="X2" s="241">
        <f t="shared" ref="X2:X33" si="5">SUM(V2*10+W2)/U2*10</f>
        <v>0</v>
      </c>
      <c r="Y2" s="240">
        <v>1</v>
      </c>
      <c r="Z2" s="240"/>
      <c r="AA2" s="240"/>
      <c r="AB2" s="241">
        <f t="shared" ref="AB2:AB33" si="6">SUM(Z2*10+AA2/2)/Y2*10</f>
        <v>0</v>
      </c>
      <c r="AC2" s="240">
        <v>1</v>
      </c>
      <c r="AD2" s="240"/>
      <c r="AE2" s="240"/>
      <c r="AF2" s="242">
        <f t="shared" ref="AF2:AF33" si="7">SUM(AD2*10+AE2)/AC2*10</f>
        <v>0</v>
      </c>
      <c r="AG2" s="240">
        <v>1</v>
      </c>
      <c r="AH2" s="240"/>
      <c r="AI2" s="240"/>
      <c r="AJ2" s="242">
        <f t="shared" ref="AJ2:AJ33" si="8">SUM(AH2*10+AI2)/AG2*10</f>
        <v>0</v>
      </c>
      <c r="AK2" s="240">
        <v>1</v>
      </c>
      <c r="AL2" s="240"/>
      <c r="AM2" s="240"/>
      <c r="AN2" s="243">
        <f t="shared" ref="AN2:AN33" si="9">SUM(AL2*10+AM2)/AK2*10</f>
        <v>0</v>
      </c>
      <c r="AO2" s="240">
        <v>1</v>
      </c>
      <c r="AP2" s="240"/>
      <c r="AQ2" s="240"/>
      <c r="AR2" s="244">
        <f t="shared" ref="AR2:AR33" si="10">SUM(AP2*10+AQ2)/AO2*10</f>
        <v>0</v>
      </c>
      <c r="AS2" s="240">
        <v>1</v>
      </c>
      <c r="AT2" s="240"/>
      <c r="AU2" s="240"/>
      <c r="AV2" s="241">
        <f t="shared" ref="AV2:AV33" si="11">SUM(AT2*10+AU2)/AS2*10</f>
        <v>0</v>
      </c>
      <c r="AW2" s="240">
        <v>1</v>
      </c>
      <c r="AX2" s="240"/>
      <c r="AY2" s="240"/>
      <c r="AZ2" s="241">
        <f t="shared" ref="AZ2:AZ33" si="12">SUM(AX2*10+AY2)/AW2*10</f>
        <v>0</v>
      </c>
      <c r="BA2" s="238">
        <f t="shared" ref="BA2:BA33" si="13">IF(H2&lt;250,0,IF(H2&lt;500,250,IF(H2&lt;750,"500",IF(H2&lt;1000,750,IF(H2&lt;1500,1000,IF(H2&lt;2000,1500,IF(H2&lt;2500,2000,IF(H2&lt;3000,2500,3000))))))))</f>
        <v>250</v>
      </c>
      <c r="BB2" s="245">
        <v>0</v>
      </c>
      <c r="BC2" s="238">
        <f t="shared" ref="BC2:BC33" si="14">BA2-BB2</f>
        <v>250</v>
      </c>
      <c r="BD2" s="238" t="str">
        <f t="shared" ref="BD2:BD33" si="15">IF(BC2=0,"geen actie",CONCATENATE("diploma uitschrijven: ",BA2," punten"))</f>
        <v>diploma uitschrijven: 250 punten</v>
      </c>
      <c r="BE2" s="246">
        <v>26</v>
      </c>
      <c r="BG2" s="246"/>
      <c r="BH2" s="246"/>
      <c r="BI2" s="246"/>
    </row>
    <row r="3" spans="1:70" ht="17.25" customHeight="1" x14ac:dyDescent="0.25">
      <c r="A3" s="231">
        <v>40</v>
      </c>
      <c r="B3" s="231" t="str">
        <f t="shared" si="0"/>
        <v>v</v>
      </c>
      <c r="C3" s="149"/>
      <c r="D3" s="153"/>
      <c r="E3" s="249" t="s">
        <v>417</v>
      </c>
      <c r="F3" s="274">
        <v>118308</v>
      </c>
      <c r="G3" s="235" t="s">
        <v>371</v>
      </c>
      <c r="H3" s="236">
        <f t="shared" si="1"/>
        <v>633.52777777777783</v>
      </c>
      <c r="I3" s="250"/>
      <c r="J3" s="178">
        <f>[3]Aantallen!$B$1-I3</f>
        <v>2020</v>
      </c>
      <c r="K3" s="238">
        <f t="shared" si="2"/>
        <v>0</v>
      </c>
      <c r="L3" s="239">
        <v>633.52777777777783</v>
      </c>
      <c r="M3" s="240">
        <v>1</v>
      </c>
      <c r="N3" s="240"/>
      <c r="O3" s="240"/>
      <c r="P3" s="241">
        <f t="shared" si="3"/>
        <v>0</v>
      </c>
      <c r="Q3" s="240">
        <v>1</v>
      </c>
      <c r="R3" s="240"/>
      <c r="S3" s="240"/>
      <c r="T3" s="241">
        <f t="shared" si="4"/>
        <v>0</v>
      </c>
      <c r="U3" s="240">
        <v>1</v>
      </c>
      <c r="V3" s="240"/>
      <c r="W3" s="240"/>
      <c r="X3" s="241">
        <f t="shared" si="5"/>
        <v>0</v>
      </c>
      <c r="Y3" s="240">
        <v>1</v>
      </c>
      <c r="Z3" s="240"/>
      <c r="AA3" s="240"/>
      <c r="AB3" s="241">
        <f t="shared" si="6"/>
        <v>0</v>
      </c>
      <c r="AC3" s="240">
        <v>1</v>
      </c>
      <c r="AD3" s="240"/>
      <c r="AE3" s="240"/>
      <c r="AF3" s="242">
        <f t="shared" si="7"/>
        <v>0</v>
      </c>
      <c r="AG3" s="240">
        <v>1</v>
      </c>
      <c r="AH3" s="240"/>
      <c r="AI3" s="240"/>
      <c r="AJ3" s="242">
        <f t="shared" si="8"/>
        <v>0</v>
      </c>
      <c r="AK3" s="240">
        <v>1</v>
      </c>
      <c r="AL3" s="240"/>
      <c r="AM3" s="240"/>
      <c r="AN3" s="243">
        <f t="shared" si="9"/>
        <v>0</v>
      </c>
      <c r="AO3" s="240">
        <v>1</v>
      </c>
      <c r="AP3" s="240"/>
      <c r="AQ3" s="240"/>
      <c r="AR3" s="244">
        <f t="shared" si="10"/>
        <v>0</v>
      </c>
      <c r="AS3" s="240">
        <v>1</v>
      </c>
      <c r="AT3" s="240"/>
      <c r="AU3" s="240"/>
      <c r="AV3" s="241">
        <f t="shared" si="11"/>
        <v>0</v>
      </c>
      <c r="AW3" s="240">
        <v>1</v>
      </c>
      <c r="AX3" s="240"/>
      <c r="AY3" s="240"/>
      <c r="AZ3" s="241">
        <f t="shared" si="12"/>
        <v>0</v>
      </c>
      <c r="BA3" s="238" t="str">
        <f t="shared" si="13"/>
        <v>500</v>
      </c>
      <c r="BB3" s="245">
        <v>500</v>
      </c>
      <c r="BC3" s="238">
        <f t="shared" si="14"/>
        <v>0</v>
      </c>
      <c r="BD3" s="238" t="str">
        <f t="shared" si="15"/>
        <v>geen actie</v>
      </c>
      <c r="BE3" s="246">
        <v>40</v>
      </c>
      <c r="BG3" s="246"/>
      <c r="BH3" s="246"/>
      <c r="BI3" s="246"/>
    </row>
    <row r="4" spans="1:70" ht="17.25" customHeight="1" x14ac:dyDescent="0.25">
      <c r="A4" s="231">
        <v>41</v>
      </c>
      <c r="B4" s="231" t="str">
        <f t="shared" si="0"/>
        <v>v</v>
      </c>
      <c r="C4" s="149" t="s">
        <v>239</v>
      </c>
      <c r="D4" s="200"/>
      <c r="E4" s="249" t="s">
        <v>418</v>
      </c>
      <c r="F4" s="274">
        <v>117031</v>
      </c>
      <c r="G4" s="235" t="s">
        <v>649</v>
      </c>
      <c r="H4" s="236">
        <f t="shared" si="1"/>
        <v>81</v>
      </c>
      <c r="I4" s="237"/>
      <c r="J4" s="178">
        <f>[3]Aantallen!$B$1-I4</f>
        <v>2020</v>
      </c>
      <c r="K4" s="238">
        <f t="shared" si="2"/>
        <v>0</v>
      </c>
      <c r="L4" s="239">
        <v>81</v>
      </c>
      <c r="M4" s="240">
        <v>1</v>
      </c>
      <c r="N4" s="240"/>
      <c r="O4" s="240"/>
      <c r="P4" s="241">
        <f t="shared" si="3"/>
        <v>0</v>
      </c>
      <c r="Q4" s="240">
        <v>1</v>
      </c>
      <c r="R4" s="240"/>
      <c r="S4" s="240"/>
      <c r="T4" s="241">
        <f t="shared" si="4"/>
        <v>0</v>
      </c>
      <c r="U4" s="240">
        <v>1</v>
      </c>
      <c r="V4" s="240"/>
      <c r="W4" s="240"/>
      <c r="X4" s="241">
        <f t="shared" si="5"/>
        <v>0</v>
      </c>
      <c r="Y4" s="240">
        <v>1</v>
      </c>
      <c r="Z4" s="240"/>
      <c r="AA4" s="240"/>
      <c r="AB4" s="241">
        <f t="shared" si="6"/>
        <v>0</v>
      </c>
      <c r="AC4" s="240">
        <v>1</v>
      </c>
      <c r="AD4" s="240"/>
      <c r="AE4" s="240"/>
      <c r="AF4" s="242">
        <f t="shared" si="7"/>
        <v>0</v>
      </c>
      <c r="AG4" s="240">
        <v>1</v>
      </c>
      <c r="AH4" s="240"/>
      <c r="AI4" s="240"/>
      <c r="AJ4" s="242">
        <f t="shared" si="8"/>
        <v>0</v>
      </c>
      <c r="AK4" s="240">
        <v>1</v>
      </c>
      <c r="AL4" s="240"/>
      <c r="AM4" s="240"/>
      <c r="AN4" s="243">
        <f t="shared" si="9"/>
        <v>0</v>
      </c>
      <c r="AO4" s="240">
        <v>1</v>
      </c>
      <c r="AP4" s="240"/>
      <c r="AQ4" s="240"/>
      <c r="AR4" s="244">
        <f t="shared" si="10"/>
        <v>0</v>
      </c>
      <c r="AS4" s="240">
        <v>1</v>
      </c>
      <c r="AT4" s="240"/>
      <c r="AU4" s="240"/>
      <c r="AV4" s="241">
        <f t="shared" si="11"/>
        <v>0</v>
      </c>
      <c r="AW4" s="240">
        <v>1</v>
      </c>
      <c r="AX4" s="240"/>
      <c r="AY4" s="240"/>
      <c r="AZ4" s="241">
        <f t="shared" si="12"/>
        <v>0</v>
      </c>
      <c r="BA4" s="238">
        <f t="shared" si="13"/>
        <v>0</v>
      </c>
      <c r="BB4" s="245">
        <v>0</v>
      </c>
      <c r="BC4" s="238">
        <f t="shared" si="14"/>
        <v>0</v>
      </c>
      <c r="BD4" s="238" t="str">
        <f t="shared" si="15"/>
        <v>geen actie</v>
      </c>
      <c r="BE4" s="246">
        <v>41</v>
      </c>
      <c r="BG4" s="246"/>
      <c r="BH4" s="246"/>
      <c r="BI4" s="246"/>
    </row>
    <row r="5" spans="1:70" ht="17.25" customHeight="1" x14ac:dyDescent="0.25">
      <c r="A5" s="231">
        <v>42</v>
      </c>
      <c r="B5" s="231" t="str">
        <f t="shared" si="0"/>
        <v>v</v>
      </c>
      <c r="C5" s="149"/>
      <c r="D5" s="200"/>
      <c r="E5" s="249" t="s">
        <v>419</v>
      </c>
      <c r="F5" s="273"/>
      <c r="G5" s="235" t="s">
        <v>374</v>
      </c>
      <c r="H5" s="236">
        <f t="shared" si="1"/>
        <v>37.5</v>
      </c>
      <c r="I5" s="237"/>
      <c r="J5" s="178">
        <f>[3]Aantallen!$B$1-I5</f>
        <v>2020</v>
      </c>
      <c r="K5" s="238">
        <f t="shared" si="2"/>
        <v>0</v>
      </c>
      <c r="L5" s="239">
        <v>37.5</v>
      </c>
      <c r="M5" s="240">
        <v>1</v>
      </c>
      <c r="N5" s="240"/>
      <c r="O5" s="240"/>
      <c r="P5" s="241">
        <f t="shared" si="3"/>
        <v>0</v>
      </c>
      <c r="Q5" s="240">
        <v>1</v>
      </c>
      <c r="R5" s="240"/>
      <c r="S5" s="240"/>
      <c r="T5" s="241">
        <f t="shared" si="4"/>
        <v>0</v>
      </c>
      <c r="U5" s="240">
        <v>1</v>
      </c>
      <c r="V5" s="240"/>
      <c r="W5" s="240"/>
      <c r="X5" s="241">
        <f t="shared" si="5"/>
        <v>0</v>
      </c>
      <c r="Y5" s="240">
        <v>1</v>
      </c>
      <c r="Z5" s="240"/>
      <c r="AA5" s="240"/>
      <c r="AB5" s="241">
        <f t="shared" si="6"/>
        <v>0</v>
      </c>
      <c r="AC5" s="240">
        <v>1</v>
      </c>
      <c r="AD5" s="240"/>
      <c r="AE5" s="240"/>
      <c r="AF5" s="242">
        <f t="shared" si="7"/>
        <v>0</v>
      </c>
      <c r="AG5" s="240">
        <v>1</v>
      </c>
      <c r="AH5" s="240"/>
      <c r="AI5" s="240"/>
      <c r="AJ5" s="242">
        <f t="shared" si="8"/>
        <v>0</v>
      </c>
      <c r="AK5" s="240">
        <v>1</v>
      </c>
      <c r="AL5" s="240"/>
      <c r="AM5" s="240"/>
      <c r="AN5" s="243">
        <f t="shared" si="9"/>
        <v>0</v>
      </c>
      <c r="AO5" s="240">
        <v>1</v>
      </c>
      <c r="AP5" s="240"/>
      <c r="AQ5" s="240"/>
      <c r="AR5" s="244">
        <f t="shared" si="10"/>
        <v>0</v>
      </c>
      <c r="AS5" s="240">
        <v>1</v>
      </c>
      <c r="AT5" s="240"/>
      <c r="AU5" s="240"/>
      <c r="AV5" s="241">
        <f t="shared" si="11"/>
        <v>0</v>
      </c>
      <c r="AW5" s="240">
        <v>1</v>
      </c>
      <c r="AX5" s="240"/>
      <c r="AY5" s="240"/>
      <c r="AZ5" s="241">
        <f t="shared" si="12"/>
        <v>0</v>
      </c>
      <c r="BA5" s="238">
        <f t="shared" si="13"/>
        <v>0</v>
      </c>
      <c r="BB5" s="245">
        <v>0</v>
      </c>
      <c r="BC5" s="238">
        <f t="shared" si="14"/>
        <v>0</v>
      </c>
      <c r="BD5" s="238" t="str">
        <f t="shared" si="15"/>
        <v>geen actie</v>
      </c>
      <c r="BE5" s="246">
        <v>42</v>
      </c>
      <c r="BI5" s="246"/>
    </row>
    <row r="6" spans="1:70" ht="17.25" customHeight="1" x14ac:dyDescent="0.2">
      <c r="A6" s="231">
        <v>2</v>
      </c>
      <c r="B6" s="231" t="str">
        <f t="shared" si="0"/>
        <v>v</v>
      </c>
      <c r="C6" s="231" t="s">
        <v>239</v>
      </c>
      <c r="D6" s="232"/>
      <c r="E6" s="233" t="s">
        <v>367</v>
      </c>
      <c r="F6" s="234">
        <v>115522</v>
      </c>
      <c r="G6" s="248" t="s">
        <v>368</v>
      </c>
      <c r="H6" s="236">
        <f t="shared" si="1"/>
        <v>2161.3945601182445</v>
      </c>
      <c r="I6" s="237">
        <v>2004</v>
      </c>
      <c r="J6" s="178">
        <f>[3]Aantallen!$B$1-I6</f>
        <v>16</v>
      </c>
      <c r="K6" s="238">
        <f t="shared" si="2"/>
        <v>0</v>
      </c>
      <c r="L6" s="239">
        <v>2161.3945601182445</v>
      </c>
      <c r="M6" s="240">
        <v>1</v>
      </c>
      <c r="N6" s="240"/>
      <c r="O6" s="240"/>
      <c r="P6" s="241">
        <f t="shared" si="3"/>
        <v>0</v>
      </c>
      <c r="Q6" s="240">
        <v>1</v>
      </c>
      <c r="R6" s="240"/>
      <c r="S6" s="240"/>
      <c r="T6" s="241">
        <f t="shared" si="4"/>
        <v>0</v>
      </c>
      <c r="U6" s="240">
        <v>1</v>
      </c>
      <c r="V6" s="240"/>
      <c r="W6" s="240"/>
      <c r="X6" s="241">
        <f t="shared" si="5"/>
        <v>0</v>
      </c>
      <c r="Y6" s="240">
        <v>1</v>
      </c>
      <c r="Z6" s="240"/>
      <c r="AA6" s="240"/>
      <c r="AB6" s="241">
        <f t="shared" si="6"/>
        <v>0</v>
      </c>
      <c r="AC6" s="240">
        <v>1</v>
      </c>
      <c r="AD6" s="240"/>
      <c r="AE6" s="240"/>
      <c r="AF6" s="242">
        <f t="shared" si="7"/>
        <v>0</v>
      </c>
      <c r="AG6" s="240">
        <v>1</v>
      </c>
      <c r="AH6" s="240"/>
      <c r="AI6" s="240"/>
      <c r="AJ6" s="242">
        <f t="shared" si="8"/>
        <v>0</v>
      </c>
      <c r="AK6" s="240">
        <v>1</v>
      </c>
      <c r="AL6" s="240"/>
      <c r="AM6" s="240"/>
      <c r="AN6" s="243">
        <f t="shared" si="9"/>
        <v>0</v>
      </c>
      <c r="AO6" s="240">
        <v>1</v>
      </c>
      <c r="AP6" s="240"/>
      <c r="AQ6" s="240"/>
      <c r="AR6" s="244">
        <f t="shared" si="10"/>
        <v>0</v>
      </c>
      <c r="AS6" s="240">
        <v>1</v>
      </c>
      <c r="AT6" s="240"/>
      <c r="AU6" s="240"/>
      <c r="AV6" s="241">
        <f t="shared" si="11"/>
        <v>0</v>
      </c>
      <c r="AW6" s="240">
        <v>1</v>
      </c>
      <c r="AX6" s="240"/>
      <c r="AY6" s="240"/>
      <c r="AZ6" s="241">
        <f t="shared" si="12"/>
        <v>0</v>
      </c>
      <c r="BA6" s="238">
        <f t="shared" si="13"/>
        <v>2000</v>
      </c>
      <c r="BB6" s="245">
        <v>2000</v>
      </c>
      <c r="BC6" s="238">
        <f t="shared" si="14"/>
        <v>0</v>
      </c>
      <c r="BD6" s="238" t="str">
        <f t="shared" si="15"/>
        <v>geen actie</v>
      </c>
      <c r="BE6" s="246">
        <v>2</v>
      </c>
      <c r="BG6" s="246"/>
      <c r="BH6" s="246"/>
      <c r="BI6" s="246"/>
    </row>
    <row r="7" spans="1:70" ht="17.25" customHeight="1" x14ac:dyDescent="0.2">
      <c r="A7" s="231">
        <v>3</v>
      </c>
      <c r="B7" s="231" t="str">
        <f t="shared" si="0"/>
        <v>v</v>
      </c>
      <c r="C7" s="231" t="s">
        <v>369</v>
      </c>
      <c r="D7" s="232"/>
      <c r="E7" s="251" t="s">
        <v>370</v>
      </c>
      <c r="F7" s="237">
        <v>116102</v>
      </c>
      <c r="G7" s="248" t="s">
        <v>371</v>
      </c>
      <c r="H7" s="236">
        <f t="shared" si="1"/>
        <v>2958.3829365079359</v>
      </c>
      <c r="I7" s="237">
        <v>2005</v>
      </c>
      <c r="J7" s="178">
        <f>[3]Aantallen!$B$1-I7</f>
        <v>15</v>
      </c>
      <c r="K7" s="238">
        <f t="shared" si="2"/>
        <v>0</v>
      </c>
      <c r="L7" s="239">
        <v>2958.3829365079359</v>
      </c>
      <c r="M7" s="240">
        <v>1</v>
      </c>
      <c r="N7" s="240"/>
      <c r="O7" s="240"/>
      <c r="P7" s="241">
        <f t="shared" si="3"/>
        <v>0</v>
      </c>
      <c r="Q7" s="240">
        <v>1</v>
      </c>
      <c r="R7" s="240"/>
      <c r="S7" s="240"/>
      <c r="T7" s="241">
        <f t="shared" si="4"/>
        <v>0</v>
      </c>
      <c r="U7" s="240">
        <v>1</v>
      </c>
      <c r="V7" s="240"/>
      <c r="W7" s="240"/>
      <c r="X7" s="241">
        <f t="shared" si="5"/>
        <v>0</v>
      </c>
      <c r="Y7" s="240">
        <v>1</v>
      </c>
      <c r="Z7" s="240"/>
      <c r="AA7" s="240"/>
      <c r="AB7" s="241">
        <f t="shared" si="6"/>
        <v>0</v>
      </c>
      <c r="AC7" s="240">
        <v>1</v>
      </c>
      <c r="AD7" s="240"/>
      <c r="AE7" s="240"/>
      <c r="AF7" s="242">
        <f t="shared" si="7"/>
        <v>0</v>
      </c>
      <c r="AG7" s="240">
        <v>1</v>
      </c>
      <c r="AH7" s="240"/>
      <c r="AI7" s="240"/>
      <c r="AJ7" s="242">
        <f t="shared" si="8"/>
        <v>0</v>
      </c>
      <c r="AK7" s="240">
        <v>1</v>
      </c>
      <c r="AL7" s="240"/>
      <c r="AM7" s="240"/>
      <c r="AN7" s="243">
        <f t="shared" si="9"/>
        <v>0</v>
      </c>
      <c r="AO7" s="240">
        <v>1</v>
      </c>
      <c r="AP7" s="240"/>
      <c r="AQ7" s="240"/>
      <c r="AR7" s="244">
        <f t="shared" si="10"/>
        <v>0</v>
      </c>
      <c r="AS7" s="240">
        <v>1</v>
      </c>
      <c r="AT7" s="240"/>
      <c r="AU7" s="240"/>
      <c r="AV7" s="241">
        <f t="shared" si="11"/>
        <v>0</v>
      </c>
      <c r="AW7" s="240">
        <v>1</v>
      </c>
      <c r="AX7" s="240"/>
      <c r="AY7" s="240"/>
      <c r="AZ7" s="241">
        <f t="shared" si="12"/>
        <v>0</v>
      </c>
      <c r="BA7" s="238">
        <f t="shared" si="13"/>
        <v>2500</v>
      </c>
      <c r="BB7" s="245">
        <v>2500</v>
      </c>
      <c r="BC7" s="238">
        <f t="shared" si="14"/>
        <v>0</v>
      </c>
      <c r="BD7" s="238" t="str">
        <f t="shared" si="15"/>
        <v>geen actie</v>
      </c>
      <c r="BE7" s="246">
        <v>3</v>
      </c>
      <c r="BF7" s="246"/>
      <c r="BI7" s="246"/>
    </row>
    <row r="8" spans="1:70" ht="17.25" customHeight="1" x14ac:dyDescent="0.25">
      <c r="A8" s="231">
        <v>9</v>
      </c>
      <c r="B8" s="231" t="str">
        <f t="shared" si="0"/>
        <v>v</v>
      </c>
      <c r="C8" s="231" t="s">
        <v>239</v>
      </c>
      <c r="D8" s="238"/>
      <c r="E8" s="233" t="s">
        <v>372</v>
      </c>
      <c r="F8" s="253"/>
      <c r="G8" s="177" t="s">
        <v>340</v>
      </c>
      <c r="H8" s="236">
        <f t="shared" si="1"/>
        <v>1084.9020657704868</v>
      </c>
      <c r="I8" s="231">
        <v>2003</v>
      </c>
      <c r="J8" s="178">
        <f>[3]Aantallen!$B$1-I8</f>
        <v>17</v>
      </c>
      <c r="K8" s="238">
        <f t="shared" si="2"/>
        <v>138.00000000000011</v>
      </c>
      <c r="L8" s="239">
        <v>946.90206577048673</v>
      </c>
      <c r="M8" s="240">
        <v>10</v>
      </c>
      <c r="N8" s="240">
        <v>9</v>
      </c>
      <c r="O8" s="240">
        <v>48</v>
      </c>
      <c r="P8" s="241">
        <f t="shared" si="3"/>
        <v>138</v>
      </c>
      <c r="Q8" s="240">
        <v>1</v>
      </c>
      <c r="R8" s="240"/>
      <c r="S8" s="240"/>
      <c r="T8" s="241">
        <f t="shared" si="4"/>
        <v>0</v>
      </c>
      <c r="U8" s="240">
        <v>1</v>
      </c>
      <c r="V8" s="240"/>
      <c r="W8" s="240"/>
      <c r="X8" s="241">
        <f t="shared" si="5"/>
        <v>0</v>
      </c>
      <c r="Y8" s="240">
        <v>1</v>
      </c>
      <c r="Z8" s="240"/>
      <c r="AA8" s="240"/>
      <c r="AB8" s="241">
        <f t="shared" si="6"/>
        <v>0</v>
      </c>
      <c r="AC8" s="240">
        <v>1</v>
      </c>
      <c r="AD8" s="240"/>
      <c r="AE8" s="240"/>
      <c r="AF8" s="242">
        <f t="shared" si="7"/>
        <v>0</v>
      </c>
      <c r="AG8" s="240">
        <v>1</v>
      </c>
      <c r="AH8" s="240"/>
      <c r="AI8" s="240"/>
      <c r="AJ8" s="242">
        <f t="shared" si="8"/>
        <v>0</v>
      </c>
      <c r="AK8" s="240">
        <v>1</v>
      </c>
      <c r="AL8" s="240"/>
      <c r="AM8" s="240"/>
      <c r="AN8" s="243">
        <f t="shared" si="9"/>
        <v>0</v>
      </c>
      <c r="AO8" s="240">
        <v>1</v>
      </c>
      <c r="AP8" s="240"/>
      <c r="AQ8" s="240"/>
      <c r="AR8" s="244">
        <f t="shared" si="10"/>
        <v>0</v>
      </c>
      <c r="AS8" s="240">
        <v>1</v>
      </c>
      <c r="AT8" s="240"/>
      <c r="AU8" s="240"/>
      <c r="AV8" s="241">
        <f t="shared" si="11"/>
        <v>0</v>
      </c>
      <c r="AW8" s="240">
        <v>1</v>
      </c>
      <c r="AX8" s="240"/>
      <c r="AY8" s="240"/>
      <c r="AZ8" s="241">
        <f t="shared" si="12"/>
        <v>0</v>
      </c>
      <c r="BA8" s="238">
        <f t="shared" si="13"/>
        <v>1000</v>
      </c>
      <c r="BB8" s="245">
        <v>1000</v>
      </c>
      <c r="BC8" s="238">
        <f t="shared" si="14"/>
        <v>0</v>
      </c>
      <c r="BD8" s="238" t="str">
        <f t="shared" si="15"/>
        <v>geen actie</v>
      </c>
      <c r="BE8" s="246">
        <v>9</v>
      </c>
      <c r="BG8" s="246"/>
      <c r="BH8" s="246"/>
      <c r="BI8" s="246"/>
      <c r="BJ8" s="246"/>
      <c r="BK8" s="246"/>
      <c r="BL8" s="246"/>
      <c r="BM8" s="246"/>
    </row>
    <row r="9" spans="1:70" ht="17.25" customHeight="1" x14ac:dyDescent="0.25">
      <c r="A9" s="231">
        <v>5</v>
      </c>
      <c r="B9" s="231" t="str">
        <f t="shared" si="0"/>
        <v>v</v>
      </c>
      <c r="C9" s="149" t="s">
        <v>239</v>
      </c>
      <c r="D9" s="232"/>
      <c r="E9" s="249" t="s">
        <v>373</v>
      </c>
      <c r="F9" s="231">
        <v>114441</v>
      </c>
      <c r="G9" s="255" t="s">
        <v>374</v>
      </c>
      <c r="H9" s="236">
        <f t="shared" si="1"/>
        <v>3282.9974886224841</v>
      </c>
      <c r="I9" s="238">
        <v>2005</v>
      </c>
      <c r="J9" s="178">
        <f>[3]Aantallen!$B$1-I9</f>
        <v>15</v>
      </c>
      <c r="K9" s="238">
        <f t="shared" si="2"/>
        <v>0</v>
      </c>
      <c r="L9" s="239">
        <v>3282.9974886224841</v>
      </c>
      <c r="M9" s="240">
        <v>1</v>
      </c>
      <c r="N9" s="240"/>
      <c r="O9" s="240"/>
      <c r="P9" s="241">
        <f t="shared" si="3"/>
        <v>0</v>
      </c>
      <c r="Q9" s="240">
        <v>1</v>
      </c>
      <c r="R9" s="240"/>
      <c r="S9" s="240"/>
      <c r="T9" s="241">
        <f t="shared" si="4"/>
        <v>0</v>
      </c>
      <c r="U9" s="240">
        <v>1</v>
      </c>
      <c r="V9" s="240"/>
      <c r="W9" s="240"/>
      <c r="X9" s="241">
        <f t="shared" si="5"/>
        <v>0</v>
      </c>
      <c r="Y9" s="240">
        <v>1</v>
      </c>
      <c r="Z9" s="240"/>
      <c r="AA9" s="240"/>
      <c r="AB9" s="241">
        <f t="shared" si="6"/>
        <v>0</v>
      </c>
      <c r="AC9" s="240">
        <v>1</v>
      </c>
      <c r="AD9" s="240"/>
      <c r="AE9" s="240"/>
      <c r="AF9" s="242">
        <f t="shared" si="7"/>
        <v>0</v>
      </c>
      <c r="AG9" s="240">
        <v>1</v>
      </c>
      <c r="AH9" s="240"/>
      <c r="AI9" s="240"/>
      <c r="AJ9" s="242">
        <f t="shared" si="8"/>
        <v>0</v>
      </c>
      <c r="AK9" s="240">
        <v>1</v>
      </c>
      <c r="AL9" s="240"/>
      <c r="AM9" s="240"/>
      <c r="AN9" s="243">
        <f t="shared" si="9"/>
        <v>0</v>
      </c>
      <c r="AO9" s="240">
        <v>1</v>
      </c>
      <c r="AP9" s="240"/>
      <c r="AQ9" s="240"/>
      <c r="AR9" s="244">
        <f t="shared" si="10"/>
        <v>0</v>
      </c>
      <c r="AS9" s="240">
        <v>1</v>
      </c>
      <c r="AT9" s="240"/>
      <c r="AU9" s="240"/>
      <c r="AV9" s="241">
        <f t="shared" si="11"/>
        <v>0</v>
      </c>
      <c r="AW9" s="240">
        <v>1</v>
      </c>
      <c r="AX9" s="240"/>
      <c r="AY9" s="240"/>
      <c r="AZ9" s="241">
        <f t="shared" si="12"/>
        <v>0</v>
      </c>
      <c r="BA9" s="238">
        <f t="shared" si="13"/>
        <v>3000</v>
      </c>
      <c r="BB9" s="245">
        <v>3000</v>
      </c>
      <c r="BC9" s="238">
        <f t="shared" si="14"/>
        <v>0</v>
      </c>
      <c r="BD9" s="238" t="str">
        <f t="shared" si="15"/>
        <v>geen actie</v>
      </c>
      <c r="BE9" s="246">
        <v>5</v>
      </c>
      <c r="BF9" s="246"/>
      <c r="BG9" s="246"/>
      <c r="BH9" s="246"/>
      <c r="BI9" s="246"/>
      <c r="BJ9" s="246"/>
      <c r="BK9" s="246"/>
      <c r="BL9" s="246"/>
      <c r="BM9" s="246"/>
    </row>
    <row r="10" spans="1:70" ht="17.25" customHeight="1" x14ac:dyDescent="0.25">
      <c r="A10" s="231">
        <v>15</v>
      </c>
      <c r="B10" s="231" t="str">
        <f t="shared" si="0"/>
        <v>v</v>
      </c>
      <c r="C10" s="149"/>
      <c r="D10" s="232"/>
      <c r="E10" s="233" t="s">
        <v>375</v>
      </c>
      <c r="F10" s="231">
        <v>117125</v>
      </c>
      <c r="G10" s="255" t="s">
        <v>374</v>
      </c>
      <c r="H10" s="236">
        <f t="shared" si="1"/>
        <v>0</v>
      </c>
      <c r="I10" s="238">
        <v>2004</v>
      </c>
      <c r="J10" s="178">
        <f>[3]Aantallen!$B$1-I10</f>
        <v>16</v>
      </c>
      <c r="K10" s="238">
        <f t="shared" si="2"/>
        <v>0</v>
      </c>
      <c r="L10" s="239"/>
      <c r="M10" s="240">
        <v>1</v>
      </c>
      <c r="N10" s="240"/>
      <c r="O10" s="240"/>
      <c r="P10" s="241">
        <f t="shared" si="3"/>
        <v>0</v>
      </c>
      <c r="Q10" s="240">
        <v>1</v>
      </c>
      <c r="R10" s="240"/>
      <c r="S10" s="240"/>
      <c r="T10" s="241">
        <f t="shared" si="4"/>
        <v>0</v>
      </c>
      <c r="U10" s="240">
        <v>1</v>
      </c>
      <c r="V10" s="240"/>
      <c r="W10" s="240"/>
      <c r="X10" s="241">
        <f t="shared" si="5"/>
        <v>0</v>
      </c>
      <c r="Y10" s="240">
        <v>1</v>
      </c>
      <c r="Z10" s="240"/>
      <c r="AA10" s="240"/>
      <c r="AB10" s="241">
        <f t="shared" si="6"/>
        <v>0</v>
      </c>
      <c r="AC10" s="240">
        <v>1</v>
      </c>
      <c r="AD10" s="240"/>
      <c r="AE10" s="240"/>
      <c r="AF10" s="242">
        <f t="shared" si="7"/>
        <v>0</v>
      </c>
      <c r="AG10" s="240">
        <v>1</v>
      </c>
      <c r="AH10" s="240"/>
      <c r="AI10" s="240"/>
      <c r="AJ10" s="242">
        <f t="shared" si="8"/>
        <v>0</v>
      </c>
      <c r="AK10" s="240">
        <v>1</v>
      </c>
      <c r="AL10" s="240"/>
      <c r="AM10" s="240"/>
      <c r="AN10" s="243">
        <f t="shared" si="9"/>
        <v>0</v>
      </c>
      <c r="AO10" s="240">
        <v>1</v>
      </c>
      <c r="AP10" s="240"/>
      <c r="AQ10" s="240"/>
      <c r="AR10" s="244">
        <f t="shared" si="10"/>
        <v>0</v>
      </c>
      <c r="AS10" s="240">
        <v>1</v>
      </c>
      <c r="AT10" s="240"/>
      <c r="AU10" s="240"/>
      <c r="AV10" s="241">
        <f t="shared" si="11"/>
        <v>0</v>
      </c>
      <c r="AW10" s="240">
        <v>1</v>
      </c>
      <c r="AX10" s="240"/>
      <c r="AY10" s="240"/>
      <c r="AZ10" s="241">
        <f t="shared" si="12"/>
        <v>0</v>
      </c>
      <c r="BA10" s="238">
        <f t="shared" si="13"/>
        <v>0</v>
      </c>
      <c r="BB10" s="245">
        <v>0</v>
      </c>
      <c r="BC10" s="238">
        <f t="shared" si="14"/>
        <v>0</v>
      </c>
      <c r="BD10" s="238" t="str">
        <f t="shared" si="15"/>
        <v>geen actie</v>
      </c>
      <c r="BE10" s="246">
        <v>15</v>
      </c>
      <c r="BF10" s="246"/>
      <c r="BG10" s="246"/>
      <c r="BH10" s="246"/>
    </row>
    <row r="11" spans="1:70" ht="17.25" customHeight="1" x14ac:dyDescent="0.3">
      <c r="A11" s="231">
        <v>6</v>
      </c>
      <c r="B11" s="231" t="str">
        <f t="shared" si="0"/>
        <v>v</v>
      </c>
      <c r="C11" s="252" t="s">
        <v>239</v>
      </c>
      <c r="D11" s="238"/>
      <c r="E11" s="233" t="s">
        <v>376</v>
      </c>
      <c r="F11" s="253">
        <v>117781</v>
      </c>
      <c r="G11" s="177" t="s">
        <v>260</v>
      </c>
      <c r="H11" s="176">
        <f t="shared" si="1"/>
        <v>897.26984126984121</v>
      </c>
      <c r="I11" s="153">
        <v>2006</v>
      </c>
      <c r="J11" s="178">
        <f>[3]Aantallen!$B$1-I11</f>
        <v>14</v>
      </c>
      <c r="K11" s="238">
        <f t="shared" si="2"/>
        <v>220</v>
      </c>
      <c r="L11" s="254">
        <v>677.26984126984121</v>
      </c>
      <c r="M11" s="240">
        <v>10</v>
      </c>
      <c r="N11" s="240">
        <v>3</v>
      </c>
      <c r="O11" s="240">
        <v>40</v>
      </c>
      <c r="P11" s="241">
        <f t="shared" si="3"/>
        <v>70</v>
      </c>
      <c r="Q11" s="240">
        <v>15</v>
      </c>
      <c r="R11" s="240">
        <v>8</v>
      </c>
      <c r="S11" s="240">
        <v>55</v>
      </c>
      <c r="T11" s="241">
        <f t="shared" si="4"/>
        <v>90</v>
      </c>
      <c r="U11" s="240">
        <v>1</v>
      </c>
      <c r="V11" s="240"/>
      <c r="W11" s="240"/>
      <c r="X11" s="241">
        <f t="shared" si="5"/>
        <v>0</v>
      </c>
      <c r="Y11" s="240">
        <v>1</v>
      </c>
      <c r="Z11" s="240"/>
      <c r="AA11" s="240"/>
      <c r="AB11" s="241">
        <f t="shared" si="6"/>
        <v>0</v>
      </c>
      <c r="AC11" s="240">
        <v>1</v>
      </c>
      <c r="AD11" s="240"/>
      <c r="AE11" s="240"/>
      <c r="AF11" s="242">
        <f t="shared" si="7"/>
        <v>0</v>
      </c>
      <c r="AG11" s="240">
        <v>1</v>
      </c>
      <c r="AH11" s="240"/>
      <c r="AI11" s="240"/>
      <c r="AJ11" s="242">
        <f t="shared" si="8"/>
        <v>0</v>
      </c>
      <c r="AK11" s="240">
        <v>10</v>
      </c>
      <c r="AL11" s="240">
        <v>3</v>
      </c>
      <c r="AM11" s="240">
        <v>30</v>
      </c>
      <c r="AN11" s="243">
        <f t="shared" si="9"/>
        <v>60</v>
      </c>
      <c r="AO11" s="240">
        <v>1</v>
      </c>
      <c r="AP11" s="240"/>
      <c r="AQ11" s="240"/>
      <c r="AR11" s="244">
        <f t="shared" si="10"/>
        <v>0</v>
      </c>
      <c r="AS11" s="240">
        <v>1</v>
      </c>
      <c r="AT11" s="240"/>
      <c r="AU11" s="240"/>
      <c r="AV11" s="241">
        <f t="shared" si="11"/>
        <v>0</v>
      </c>
      <c r="AW11" s="240">
        <v>1</v>
      </c>
      <c r="AX11" s="240"/>
      <c r="AY11" s="240"/>
      <c r="AZ11" s="241">
        <f t="shared" si="12"/>
        <v>0</v>
      </c>
      <c r="BA11" s="238">
        <f t="shared" si="13"/>
        <v>750</v>
      </c>
      <c r="BB11" s="245">
        <v>500</v>
      </c>
      <c r="BC11" s="238">
        <f t="shared" si="14"/>
        <v>250</v>
      </c>
      <c r="BD11" s="238" t="str">
        <f t="shared" si="15"/>
        <v>diploma uitschrijven: 750 punten</v>
      </c>
      <c r="BE11" s="246">
        <v>6</v>
      </c>
      <c r="BG11" s="246"/>
      <c r="BH11" s="246"/>
    </row>
    <row r="12" spans="1:70" ht="17.25" customHeight="1" x14ac:dyDescent="0.25">
      <c r="A12" s="231">
        <v>7</v>
      </c>
      <c r="B12" s="231" t="str">
        <f t="shared" si="0"/>
        <v>v</v>
      </c>
      <c r="C12" s="149" t="s">
        <v>239</v>
      </c>
      <c r="D12" s="232"/>
      <c r="E12" s="249" t="s">
        <v>377</v>
      </c>
      <c r="F12" s="231"/>
      <c r="G12" s="255" t="s">
        <v>260</v>
      </c>
      <c r="H12" s="236">
        <f t="shared" si="1"/>
        <v>559.58646616541375</v>
      </c>
      <c r="I12" s="238">
        <v>2004</v>
      </c>
      <c r="J12" s="178">
        <f>[3]Aantallen!$B$1-I12</f>
        <v>16</v>
      </c>
      <c r="K12" s="238">
        <f t="shared" si="2"/>
        <v>0</v>
      </c>
      <c r="L12" s="239">
        <v>559.58646616541375</v>
      </c>
      <c r="M12" s="240">
        <v>1</v>
      </c>
      <c r="N12" s="240"/>
      <c r="O12" s="240"/>
      <c r="P12" s="241">
        <f t="shared" si="3"/>
        <v>0</v>
      </c>
      <c r="Q12" s="240">
        <v>1</v>
      </c>
      <c r="R12" s="240"/>
      <c r="S12" s="240"/>
      <c r="T12" s="241">
        <f t="shared" si="4"/>
        <v>0</v>
      </c>
      <c r="U12" s="240">
        <v>1</v>
      </c>
      <c r="V12" s="240"/>
      <c r="W12" s="240"/>
      <c r="X12" s="241">
        <f t="shared" si="5"/>
        <v>0</v>
      </c>
      <c r="Y12" s="240">
        <v>1</v>
      </c>
      <c r="Z12" s="240"/>
      <c r="AA12" s="240"/>
      <c r="AB12" s="241">
        <f t="shared" si="6"/>
        <v>0</v>
      </c>
      <c r="AC12" s="240">
        <v>1</v>
      </c>
      <c r="AD12" s="240"/>
      <c r="AE12" s="240"/>
      <c r="AF12" s="242">
        <f t="shared" si="7"/>
        <v>0</v>
      </c>
      <c r="AG12" s="240">
        <v>1</v>
      </c>
      <c r="AH12" s="240"/>
      <c r="AI12" s="240"/>
      <c r="AJ12" s="242">
        <f t="shared" si="8"/>
        <v>0</v>
      </c>
      <c r="AK12" s="240">
        <v>1</v>
      </c>
      <c r="AL12" s="240"/>
      <c r="AM12" s="240"/>
      <c r="AN12" s="243">
        <f t="shared" si="9"/>
        <v>0</v>
      </c>
      <c r="AO12" s="240">
        <v>1</v>
      </c>
      <c r="AP12" s="240"/>
      <c r="AQ12" s="240"/>
      <c r="AR12" s="244">
        <f t="shared" si="10"/>
        <v>0</v>
      </c>
      <c r="AS12" s="240">
        <v>1</v>
      </c>
      <c r="AT12" s="240"/>
      <c r="AU12" s="240"/>
      <c r="AV12" s="241">
        <f t="shared" si="11"/>
        <v>0</v>
      </c>
      <c r="AW12" s="240">
        <v>1</v>
      </c>
      <c r="AX12" s="240"/>
      <c r="AY12" s="240"/>
      <c r="AZ12" s="241">
        <f t="shared" si="12"/>
        <v>0</v>
      </c>
      <c r="BA12" s="238" t="str">
        <f t="shared" si="13"/>
        <v>500</v>
      </c>
      <c r="BB12" s="245">
        <v>500</v>
      </c>
      <c r="BC12" s="238">
        <f t="shared" si="14"/>
        <v>0</v>
      </c>
      <c r="BD12" s="238" t="str">
        <f t="shared" si="15"/>
        <v>geen actie</v>
      </c>
      <c r="BE12" s="246">
        <v>7</v>
      </c>
      <c r="BG12" s="246"/>
      <c r="BH12" s="246"/>
      <c r="BJ12" s="246"/>
      <c r="BK12" s="246"/>
      <c r="BL12" s="246"/>
      <c r="BM12" s="246"/>
    </row>
    <row r="13" spans="1:70" ht="17.25" customHeight="1" x14ac:dyDescent="0.25">
      <c r="A13" s="231">
        <v>34</v>
      </c>
      <c r="B13" s="231" t="str">
        <f t="shared" si="0"/>
        <v>v</v>
      </c>
      <c r="C13" s="149" t="s">
        <v>239</v>
      </c>
      <c r="D13" s="232"/>
      <c r="E13" s="233" t="s">
        <v>378</v>
      </c>
      <c r="F13" s="253" t="s">
        <v>379</v>
      </c>
      <c r="G13" s="177" t="s">
        <v>340</v>
      </c>
      <c r="H13" s="236">
        <f t="shared" si="1"/>
        <v>394.52380952380952</v>
      </c>
      <c r="I13" s="231">
        <v>2005</v>
      </c>
      <c r="J13" s="178">
        <f>[3]Aantallen!$B$1-I13</f>
        <v>15</v>
      </c>
      <c r="K13" s="238">
        <f t="shared" si="2"/>
        <v>0</v>
      </c>
      <c r="L13" s="239">
        <v>394.52380952380952</v>
      </c>
      <c r="M13" s="240">
        <v>1</v>
      </c>
      <c r="N13" s="240"/>
      <c r="O13" s="240"/>
      <c r="P13" s="241">
        <f t="shared" si="3"/>
        <v>0</v>
      </c>
      <c r="Q13" s="240">
        <v>1</v>
      </c>
      <c r="R13" s="240"/>
      <c r="S13" s="240"/>
      <c r="T13" s="241">
        <f t="shared" si="4"/>
        <v>0</v>
      </c>
      <c r="U13" s="240">
        <v>1</v>
      </c>
      <c r="V13" s="240"/>
      <c r="W13" s="240"/>
      <c r="X13" s="241">
        <f t="shared" si="5"/>
        <v>0</v>
      </c>
      <c r="Y13" s="240">
        <v>1</v>
      </c>
      <c r="Z13" s="240"/>
      <c r="AA13" s="240"/>
      <c r="AB13" s="241">
        <f t="shared" si="6"/>
        <v>0</v>
      </c>
      <c r="AC13" s="240">
        <v>1</v>
      </c>
      <c r="AD13" s="240"/>
      <c r="AE13" s="240"/>
      <c r="AF13" s="242">
        <f t="shared" si="7"/>
        <v>0</v>
      </c>
      <c r="AG13" s="240">
        <v>1</v>
      </c>
      <c r="AH13" s="240"/>
      <c r="AI13" s="240"/>
      <c r="AJ13" s="242">
        <f t="shared" si="8"/>
        <v>0</v>
      </c>
      <c r="AK13" s="240">
        <v>1</v>
      </c>
      <c r="AL13" s="240"/>
      <c r="AM13" s="240"/>
      <c r="AN13" s="243">
        <f t="shared" si="9"/>
        <v>0</v>
      </c>
      <c r="AO13" s="240">
        <v>1</v>
      </c>
      <c r="AP13" s="240"/>
      <c r="AQ13" s="240"/>
      <c r="AR13" s="244">
        <f t="shared" si="10"/>
        <v>0</v>
      </c>
      <c r="AS13" s="240">
        <v>1</v>
      </c>
      <c r="AT13" s="240"/>
      <c r="AU13" s="240"/>
      <c r="AV13" s="241">
        <f t="shared" si="11"/>
        <v>0</v>
      </c>
      <c r="AW13" s="240">
        <v>1</v>
      </c>
      <c r="AX13" s="240"/>
      <c r="AY13" s="240"/>
      <c r="AZ13" s="241">
        <f t="shared" si="12"/>
        <v>0</v>
      </c>
      <c r="BA13" s="238">
        <f t="shared" si="13"/>
        <v>250</v>
      </c>
      <c r="BB13" s="245">
        <v>250</v>
      </c>
      <c r="BC13" s="238">
        <f t="shared" si="14"/>
        <v>0</v>
      </c>
      <c r="BD13" s="238" t="str">
        <f t="shared" si="15"/>
        <v>geen actie</v>
      </c>
      <c r="BE13" s="246">
        <v>34</v>
      </c>
      <c r="BG13" s="246"/>
      <c r="BH13" s="246"/>
      <c r="BI13" s="246"/>
      <c r="BJ13" s="246"/>
      <c r="BK13" s="246"/>
      <c r="BL13" s="246"/>
      <c r="BM13" s="246"/>
    </row>
    <row r="14" spans="1:70" ht="17.25" customHeight="1" x14ac:dyDescent="0.3">
      <c r="A14" s="231">
        <v>10</v>
      </c>
      <c r="B14" s="231" t="str">
        <f t="shared" si="0"/>
        <v>v</v>
      </c>
      <c r="C14" s="252"/>
      <c r="D14" s="238"/>
      <c r="E14" s="233" t="s">
        <v>380</v>
      </c>
      <c r="F14" s="231">
        <v>116104</v>
      </c>
      <c r="G14" s="255" t="s">
        <v>371</v>
      </c>
      <c r="H14" s="236">
        <f t="shared" si="1"/>
        <v>1250.3890699943327</v>
      </c>
      <c r="I14" s="238">
        <v>2005</v>
      </c>
      <c r="J14" s="178">
        <f>[3]Aantallen!$B$1-I14</f>
        <v>15</v>
      </c>
      <c r="K14" s="238">
        <f t="shared" si="2"/>
        <v>111.66666666666674</v>
      </c>
      <c r="L14" s="239">
        <v>1138.7224033276659</v>
      </c>
      <c r="M14" s="240">
        <v>12</v>
      </c>
      <c r="N14" s="240">
        <v>8</v>
      </c>
      <c r="O14" s="240">
        <v>54</v>
      </c>
      <c r="P14" s="241">
        <f t="shared" si="3"/>
        <v>111.66666666666666</v>
      </c>
      <c r="Q14" s="240">
        <v>1</v>
      </c>
      <c r="R14" s="240"/>
      <c r="S14" s="240"/>
      <c r="T14" s="241">
        <f t="shared" si="4"/>
        <v>0</v>
      </c>
      <c r="U14" s="240">
        <v>1</v>
      </c>
      <c r="V14" s="240"/>
      <c r="W14" s="240"/>
      <c r="X14" s="241">
        <f t="shared" si="5"/>
        <v>0</v>
      </c>
      <c r="Y14" s="240">
        <v>1</v>
      </c>
      <c r="Z14" s="240"/>
      <c r="AA14" s="240"/>
      <c r="AB14" s="241">
        <f t="shared" si="6"/>
        <v>0</v>
      </c>
      <c r="AC14" s="240">
        <v>1</v>
      </c>
      <c r="AD14" s="240"/>
      <c r="AE14" s="240"/>
      <c r="AF14" s="242">
        <f t="shared" si="7"/>
        <v>0</v>
      </c>
      <c r="AG14" s="240">
        <v>1</v>
      </c>
      <c r="AH14" s="240"/>
      <c r="AI14" s="240"/>
      <c r="AJ14" s="242">
        <f t="shared" si="8"/>
        <v>0</v>
      </c>
      <c r="AK14" s="240">
        <v>1</v>
      </c>
      <c r="AL14" s="240"/>
      <c r="AM14" s="240"/>
      <c r="AN14" s="243">
        <f t="shared" si="9"/>
        <v>0</v>
      </c>
      <c r="AO14" s="240">
        <v>1</v>
      </c>
      <c r="AP14" s="240"/>
      <c r="AQ14" s="240"/>
      <c r="AR14" s="244">
        <f t="shared" si="10"/>
        <v>0</v>
      </c>
      <c r="AS14" s="240">
        <v>1</v>
      </c>
      <c r="AT14" s="240"/>
      <c r="AU14" s="240"/>
      <c r="AV14" s="241">
        <f t="shared" si="11"/>
        <v>0</v>
      </c>
      <c r="AW14" s="240">
        <v>1</v>
      </c>
      <c r="AX14" s="240"/>
      <c r="AY14" s="240"/>
      <c r="AZ14" s="241">
        <f t="shared" si="12"/>
        <v>0</v>
      </c>
      <c r="BA14" s="238">
        <f t="shared" si="13"/>
        <v>1000</v>
      </c>
      <c r="BB14" s="245">
        <v>1000</v>
      </c>
      <c r="BC14" s="238">
        <f t="shared" si="14"/>
        <v>0</v>
      </c>
      <c r="BD14" s="238" t="str">
        <f t="shared" si="15"/>
        <v>geen actie</v>
      </c>
      <c r="BE14" s="246">
        <v>10</v>
      </c>
      <c r="BG14" s="246"/>
      <c r="BH14" s="246"/>
      <c r="BI14" s="246"/>
      <c r="BJ14" s="246"/>
      <c r="BK14" s="246"/>
      <c r="BL14" s="246"/>
      <c r="BM14" s="246"/>
    </row>
    <row r="15" spans="1:70" ht="17.25" customHeight="1" x14ac:dyDescent="0.25">
      <c r="A15" s="231">
        <v>39</v>
      </c>
      <c r="B15" s="231" t="str">
        <f t="shared" si="0"/>
        <v>v</v>
      </c>
      <c r="C15" s="149"/>
      <c r="D15" s="200"/>
      <c r="E15" s="249" t="s">
        <v>421</v>
      </c>
      <c r="F15" s="149">
        <v>116688</v>
      </c>
      <c r="G15" s="177" t="s">
        <v>649</v>
      </c>
      <c r="H15" s="236">
        <f t="shared" si="1"/>
        <v>73.392857142857139</v>
      </c>
      <c r="I15" s="231"/>
      <c r="J15" s="178">
        <f>[3]Aantallen!$B$1-I15</f>
        <v>2020</v>
      </c>
      <c r="K15" s="238">
        <f t="shared" si="2"/>
        <v>0</v>
      </c>
      <c r="L15" s="239">
        <v>73.392857142857139</v>
      </c>
      <c r="M15" s="240">
        <v>1</v>
      </c>
      <c r="N15" s="240"/>
      <c r="O15" s="240"/>
      <c r="P15" s="241">
        <f t="shared" si="3"/>
        <v>0</v>
      </c>
      <c r="Q15" s="240">
        <v>1</v>
      </c>
      <c r="R15" s="240"/>
      <c r="S15" s="240"/>
      <c r="T15" s="241">
        <f t="shared" si="4"/>
        <v>0</v>
      </c>
      <c r="U15" s="240">
        <v>1</v>
      </c>
      <c r="V15" s="240"/>
      <c r="W15" s="240"/>
      <c r="X15" s="241">
        <f t="shared" si="5"/>
        <v>0</v>
      </c>
      <c r="Y15" s="240">
        <v>1</v>
      </c>
      <c r="Z15" s="240"/>
      <c r="AA15" s="240"/>
      <c r="AB15" s="241">
        <f t="shared" si="6"/>
        <v>0</v>
      </c>
      <c r="AC15" s="240">
        <v>1</v>
      </c>
      <c r="AD15" s="240"/>
      <c r="AE15" s="240"/>
      <c r="AF15" s="242">
        <f t="shared" si="7"/>
        <v>0</v>
      </c>
      <c r="AG15" s="240">
        <v>1</v>
      </c>
      <c r="AH15" s="240"/>
      <c r="AI15" s="240"/>
      <c r="AJ15" s="242">
        <f t="shared" si="8"/>
        <v>0</v>
      </c>
      <c r="AK15" s="240">
        <v>1</v>
      </c>
      <c r="AL15" s="240"/>
      <c r="AM15" s="240"/>
      <c r="AN15" s="243">
        <f t="shared" si="9"/>
        <v>0</v>
      </c>
      <c r="AO15" s="240">
        <v>1</v>
      </c>
      <c r="AP15" s="240"/>
      <c r="AQ15" s="240"/>
      <c r="AR15" s="244">
        <f t="shared" si="10"/>
        <v>0</v>
      </c>
      <c r="AS15" s="240">
        <v>1</v>
      </c>
      <c r="AT15" s="240"/>
      <c r="AU15" s="240"/>
      <c r="AV15" s="241">
        <f t="shared" si="11"/>
        <v>0</v>
      </c>
      <c r="AW15" s="240">
        <v>1</v>
      </c>
      <c r="AX15" s="240"/>
      <c r="AY15" s="240"/>
      <c r="AZ15" s="241">
        <f t="shared" si="12"/>
        <v>0</v>
      </c>
      <c r="BA15" s="238">
        <f t="shared" si="13"/>
        <v>0</v>
      </c>
      <c r="BB15" s="245">
        <v>0</v>
      </c>
      <c r="BC15" s="238">
        <f t="shared" si="14"/>
        <v>0</v>
      </c>
      <c r="BD15" s="238" t="str">
        <f t="shared" si="15"/>
        <v>geen actie</v>
      </c>
      <c r="BE15" s="246">
        <v>39</v>
      </c>
      <c r="BG15" s="246"/>
      <c r="BH15" s="246"/>
      <c r="BJ15" s="246"/>
      <c r="BK15" s="246"/>
      <c r="BL15" s="246"/>
      <c r="BM15" s="246"/>
    </row>
    <row r="16" spans="1:70" ht="17.25" customHeight="1" x14ac:dyDescent="0.25">
      <c r="A16" s="231">
        <v>37</v>
      </c>
      <c r="B16" s="231" t="str">
        <f t="shared" si="0"/>
        <v>v</v>
      </c>
      <c r="C16" s="149"/>
      <c r="D16" s="469"/>
      <c r="E16" s="233" t="s">
        <v>654</v>
      </c>
      <c r="F16" s="253"/>
      <c r="G16" s="177" t="s">
        <v>649</v>
      </c>
      <c r="H16" s="236">
        <f t="shared" si="1"/>
        <v>444</v>
      </c>
      <c r="I16" s="231">
        <v>2005</v>
      </c>
      <c r="J16" s="178">
        <f>[3]Aantallen!$B$1-I16</f>
        <v>15</v>
      </c>
      <c r="K16" s="238">
        <f t="shared" si="2"/>
        <v>110</v>
      </c>
      <c r="L16" s="239">
        <v>334</v>
      </c>
      <c r="M16" s="240">
        <v>1</v>
      </c>
      <c r="N16" s="240"/>
      <c r="O16" s="240"/>
      <c r="P16" s="241">
        <f t="shared" si="3"/>
        <v>0</v>
      </c>
      <c r="Q16" s="240">
        <v>15</v>
      </c>
      <c r="R16" s="240">
        <v>10</v>
      </c>
      <c r="S16" s="240">
        <v>65</v>
      </c>
      <c r="T16" s="241">
        <f t="shared" si="4"/>
        <v>110</v>
      </c>
      <c r="U16" s="240">
        <v>1</v>
      </c>
      <c r="V16" s="240"/>
      <c r="W16" s="240"/>
      <c r="X16" s="241">
        <f t="shared" si="5"/>
        <v>0</v>
      </c>
      <c r="Y16" s="240">
        <v>1</v>
      </c>
      <c r="Z16" s="240"/>
      <c r="AA16" s="240"/>
      <c r="AB16" s="241">
        <f t="shared" si="6"/>
        <v>0</v>
      </c>
      <c r="AC16" s="240">
        <v>1</v>
      </c>
      <c r="AD16" s="240"/>
      <c r="AE16" s="240"/>
      <c r="AF16" s="242">
        <f t="shared" si="7"/>
        <v>0</v>
      </c>
      <c r="AG16" s="240">
        <v>1</v>
      </c>
      <c r="AH16" s="240"/>
      <c r="AI16" s="240"/>
      <c r="AJ16" s="242">
        <f t="shared" si="8"/>
        <v>0</v>
      </c>
      <c r="AK16" s="240">
        <v>1</v>
      </c>
      <c r="AL16" s="240"/>
      <c r="AM16" s="240"/>
      <c r="AN16" s="243">
        <f t="shared" si="9"/>
        <v>0</v>
      </c>
      <c r="AO16" s="240">
        <v>1</v>
      </c>
      <c r="AP16" s="240"/>
      <c r="AQ16" s="240"/>
      <c r="AR16" s="244">
        <f t="shared" si="10"/>
        <v>0</v>
      </c>
      <c r="AS16" s="240">
        <v>1</v>
      </c>
      <c r="AT16" s="240"/>
      <c r="AU16" s="240"/>
      <c r="AV16" s="241">
        <f t="shared" si="11"/>
        <v>0</v>
      </c>
      <c r="AW16" s="240">
        <v>1</v>
      </c>
      <c r="AX16" s="240"/>
      <c r="AY16" s="240"/>
      <c r="AZ16" s="241">
        <f t="shared" si="12"/>
        <v>0</v>
      </c>
      <c r="BA16" s="238">
        <f t="shared" si="13"/>
        <v>250</v>
      </c>
      <c r="BB16" s="245">
        <v>0</v>
      </c>
      <c r="BC16" s="238">
        <f t="shared" si="14"/>
        <v>250</v>
      </c>
      <c r="BD16" s="238" t="str">
        <f t="shared" si="15"/>
        <v>diploma uitschrijven: 250 punten</v>
      </c>
      <c r="BE16" s="246">
        <v>37</v>
      </c>
      <c r="BG16" s="246"/>
      <c r="BH16" s="246"/>
      <c r="BJ16" s="246"/>
      <c r="BK16" s="246"/>
      <c r="BL16" s="246"/>
      <c r="BM16" s="246"/>
    </row>
    <row r="17" spans="1:65" ht="17.25" customHeight="1" x14ac:dyDescent="0.25">
      <c r="A17" s="231">
        <v>36</v>
      </c>
      <c r="B17" s="231" t="str">
        <f t="shared" si="0"/>
        <v>v</v>
      </c>
      <c r="C17" s="149" t="s">
        <v>239</v>
      </c>
      <c r="D17" s="232"/>
      <c r="E17" s="233" t="s">
        <v>381</v>
      </c>
      <c r="F17" s="256">
        <v>115567</v>
      </c>
      <c r="G17" s="255" t="s">
        <v>382</v>
      </c>
      <c r="H17" s="236">
        <f t="shared" si="1"/>
        <v>2953</v>
      </c>
      <c r="I17" s="238">
        <v>2005</v>
      </c>
      <c r="J17" s="178">
        <f>[3]Aantallen!$B$1-I17</f>
        <v>15</v>
      </c>
      <c r="K17" s="238"/>
      <c r="L17" s="239">
        <v>2825</v>
      </c>
      <c r="M17" s="240">
        <v>10</v>
      </c>
      <c r="N17" s="240">
        <v>8</v>
      </c>
      <c r="O17" s="240">
        <v>48</v>
      </c>
      <c r="P17" s="241">
        <f t="shared" si="3"/>
        <v>128</v>
      </c>
      <c r="Q17" s="240">
        <v>1</v>
      </c>
      <c r="R17" s="240"/>
      <c r="S17" s="240"/>
      <c r="T17" s="241">
        <f t="shared" si="4"/>
        <v>0</v>
      </c>
      <c r="U17" s="240">
        <v>1</v>
      </c>
      <c r="V17" s="240"/>
      <c r="W17" s="240"/>
      <c r="X17" s="241">
        <f t="shared" si="5"/>
        <v>0</v>
      </c>
      <c r="Y17" s="240">
        <v>1</v>
      </c>
      <c r="Z17" s="240"/>
      <c r="AA17" s="240"/>
      <c r="AB17" s="241">
        <f t="shared" si="6"/>
        <v>0</v>
      </c>
      <c r="AC17" s="240">
        <v>1</v>
      </c>
      <c r="AD17" s="240"/>
      <c r="AE17" s="240"/>
      <c r="AF17" s="242">
        <f t="shared" si="7"/>
        <v>0</v>
      </c>
      <c r="AG17" s="240">
        <v>1</v>
      </c>
      <c r="AH17" s="240"/>
      <c r="AI17" s="240"/>
      <c r="AJ17" s="242">
        <f t="shared" si="8"/>
        <v>0</v>
      </c>
      <c r="AK17" s="240">
        <v>1</v>
      </c>
      <c r="AL17" s="240"/>
      <c r="AM17" s="240"/>
      <c r="AN17" s="243">
        <f t="shared" si="9"/>
        <v>0</v>
      </c>
      <c r="AO17" s="240">
        <v>1</v>
      </c>
      <c r="AP17" s="240"/>
      <c r="AQ17" s="240"/>
      <c r="AR17" s="244">
        <f t="shared" si="10"/>
        <v>0</v>
      </c>
      <c r="AS17" s="240">
        <v>1</v>
      </c>
      <c r="AT17" s="240"/>
      <c r="AU17" s="240"/>
      <c r="AV17" s="241">
        <f t="shared" si="11"/>
        <v>0</v>
      </c>
      <c r="AW17" s="240">
        <v>1</v>
      </c>
      <c r="AX17" s="240"/>
      <c r="AY17" s="240"/>
      <c r="AZ17" s="241">
        <f t="shared" si="12"/>
        <v>0</v>
      </c>
      <c r="BA17" s="238">
        <f t="shared" si="13"/>
        <v>2500</v>
      </c>
      <c r="BB17" s="245">
        <v>2500</v>
      </c>
      <c r="BC17" s="238">
        <f t="shared" si="14"/>
        <v>0</v>
      </c>
      <c r="BD17" s="238" t="str">
        <f t="shared" si="15"/>
        <v>geen actie</v>
      </c>
      <c r="BE17" s="246">
        <v>36</v>
      </c>
      <c r="BF17" s="246"/>
      <c r="BG17" s="246"/>
      <c r="BH17" s="246"/>
      <c r="BJ17" s="246"/>
      <c r="BK17" s="246"/>
      <c r="BL17" s="246"/>
      <c r="BM17" s="246"/>
    </row>
    <row r="18" spans="1:65" ht="17.25" customHeight="1" x14ac:dyDescent="0.25">
      <c r="A18" s="231">
        <v>11</v>
      </c>
      <c r="B18" s="231" t="str">
        <f t="shared" si="0"/>
        <v>v</v>
      </c>
      <c r="C18" s="149" t="s">
        <v>239</v>
      </c>
      <c r="D18" s="238"/>
      <c r="E18" s="233" t="s">
        <v>383</v>
      </c>
      <c r="F18" s="257">
        <v>115567</v>
      </c>
      <c r="G18" s="255" t="s">
        <v>384</v>
      </c>
      <c r="H18" s="236">
        <f t="shared" si="1"/>
        <v>2662.1305842849933</v>
      </c>
      <c r="I18" s="238">
        <v>2003</v>
      </c>
      <c r="J18" s="178">
        <f>[3]Aantallen!$B$1-I18</f>
        <v>17</v>
      </c>
      <c r="K18" s="238">
        <f t="shared" ref="K18:K49" si="16">H18-L18</f>
        <v>0</v>
      </c>
      <c r="L18" s="239">
        <v>2662.1305842849933</v>
      </c>
      <c r="M18" s="240">
        <v>1</v>
      </c>
      <c r="N18" s="240"/>
      <c r="O18" s="240"/>
      <c r="P18" s="241">
        <f t="shared" si="3"/>
        <v>0</v>
      </c>
      <c r="Q18" s="240">
        <v>1</v>
      </c>
      <c r="R18" s="240"/>
      <c r="S18" s="240"/>
      <c r="T18" s="241">
        <f t="shared" si="4"/>
        <v>0</v>
      </c>
      <c r="U18" s="240">
        <v>1</v>
      </c>
      <c r="V18" s="240"/>
      <c r="W18" s="240"/>
      <c r="X18" s="241">
        <f t="shared" si="5"/>
        <v>0</v>
      </c>
      <c r="Y18" s="240">
        <v>1</v>
      </c>
      <c r="Z18" s="240"/>
      <c r="AA18" s="240"/>
      <c r="AB18" s="241">
        <f t="shared" si="6"/>
        <v>0</v>
      </c>
      <c r="AC18" s="240">
        <v>1</v>
      </c>
      <c r="AD18" s="240"/>
      <c r="AE18" s="240"/>
      <c r="AF18" s="242">
        <f t="shared" si="7"/>
        <v>0</v>
      </c>
      <c r="AG18" s="240">
        <v>1</v>
      </c>
      <c r="AH18" s="240"/>
      <c r="AI18" s="240"/>
      <c r="AJ18" s="242">
        <f t="shared" si="8"/>
        <v>0</v>
      </c>
      <c r="AK18" s="240">
        <v>1</v>
      </c>
      <c r="AL18" s="240"/>
      <c r="AM18" s="240"/>
      <c r="AN18" s="243">
        <f t="shared" si="9"/>
        <v>0</v>
      </c>
      <c r="AO18" s="240">
        <v>1</v>
      </c>
      <c r="AP18" s="240"/>
      <c r="AQ18" s="240"/>
      <c r="AR18" s="244">
        <f t="shared" si="10"/>
        <v>0</v>
      </c>
      <c r="AS18" s="240">
        <v>1</v>
      </c>
      <c r="AT18" s="240"/>
      <c r="AU18" s="240"/>
      <c r="AV18" s="241">
        <f t="shared" si="11"/>
        <v>0</v>
      </c>
      <c r="AW18" s="240">
        <v>1</v>
      </c>
      <c r="AX18" s="240"/>
      <c r="AY18" s="240"/>
      <c r="AZ18" s="241">
        <f t="shared" si="12"/>
        <v>0</v>
      </c>
      <c r="BA18" s="238">
        <f t="shared" si="13"/>
        <v>2500</v>
      </c>
      <c r="BB18" s="245">
        <v>2500</v>
      </c>
      <c r="BC18" s="238">
        <f t="shared" si="14"/>
        <v>0</v>
      </c>
      <c r="BD18" s="238" t="str">
        <f t="shared" si="15"/>
        <v>geen actie</v>
      </c>
      <c r="BE18" s="246">
        <v>11</v>
      </c>
      <c r="BI18" s="246"/>
      <c r="BJ18" s="246"/>
      <c r="BK18" s="246"/>
      <c r="BL18" s="246"/>
      <c r="BM18" s="246"/>
    </row>
    <row r="19" spans="1:65" ht="17.25" customHeight="1" x14ac:dyDescent="0.25">
      <c r="A19" s="231">
        <v>43</v>
      </c>
      <c r="B19" s="231" t="str">
        <f t="shared" si="0"/>
        <v>v</v>
      </c>
      <c r="C19" s="149"/>
      <c r="D19" s="200"/>
      <c r="E19" s="249" t="s">
        <v>422</v>
      </c>
      <c r="F19" s="149"/>
      <c r="G19" s="177" t="s">
        <v>374</v>
      </c>
      <c r="H19" s="236">
        <f t="shared" si="1"/>
        <v>44.166666666666671</v>
      </c>
      <c r="I19" s="231"/>
      <c r="J19" s="178">
        <f>[3]Aantallen!$B$1-I19</f>
        <v>2020</v>
      </c>
      <c r="K19" s="238">
        <f t="shared" si="16"/>
        <v>0</v>
      </c>
      <c r="L19" s="239">
        <v>44.166666666666671</v>
      </c>
      <c r="M19" s="240">
        <v>1</v>
      </c>
      <c r="N19" s="240"/>
      <c r="O19" s="240"/>
      <c r="P19" s="241">
        <f t="shared" si="3"/>
        <v>0</v>
      </c>
      <c r="Q19" s="240">
        <v>1</v>
      </c>
      <c r="R19" s="240"/>
      <c r="S19" s="240"/>
      <c r="T19" s="241">
        <f t="shared" si="4"/>
        <v>0</v>
      </c>
      <c r="U19" s="240">
        <v>1</v>
      </c>
      <c r="V19" s="240"/>
      <c r="W19" s="240"/>
      <c r="X19" s="241">
        <f t="shared" si="5"/>
        <v>0</v>
      </c>
      <c r="Y19" s="240">
        <v>1</v>
      </c>
      <c r="Z19" s="240"/>
      <c r="AA19" s="240"/>
      <c r="AB19" s="241">
        <f t="shared" si="6"/>
        <v>0</v>
      </c>
      <c r="AC19" s="240">
        <v>1</v>
      </c>
      <c r="AD19" s="240"/>
      <c r="AE19" s="240"/>
      <c r="AF19" s="242">
        <f t="shared" si="7"/>
        <v>0</v>
      </c>
      <c r="AG19" s="240">
        <v>1</v>
      </c>
      <c r="AH19" s="240"/>
      <c r="AI19" s="240"/>
      <c r="AJ19" s="242">
        <f t="shared" si="8"/>
        <v>0</v>
      </c>
      <c r="AK19" s="240">
        <v>1</v>
      </c>
      <c r="AL19" s="240"/>
      <c r="AM19" s="240"/>
      <c r="AN19" s="243">
        <f t="shared" si="9"/>
        <v>0</v>
      </c>
      <c r="AO19" s="240">
        <v>1</v>
      </c>
      <c r="AP19" s="240"/>
      <c r="AQ19" s="240"/>
      <c r="AR19" s="244">
        <f t="shared" si="10"/>
        <v>0</v>
      </c>
      <c r="AS19" s="240">
        <v>1</v>
      </c>
      <c r="AT19" s="240"/>
      <c r="AU19" s="240"/>
      <c r="AV19" s="241">
        <f t="shared" si="11"/>
        <v>0</v>
      </c>
      <c r="AW19" s="240">
        <v>1</v>
      </c>
      <c r="AX19" s="240"/>
      <c r="AY19" s="240"/>
      <c r="AZ19" s="241">
        <f t="shared" si="12"/>
        <v>0</v>
      </c>
      <c r="BA19" s="238">
        <f t="shared" si="13"/>
        <v>0</v>
      </c>
      <c r="BB19" s="245">
        <v>0</v>
      </c>
      <c r="BC19" s="238">
        <f t="shared" si="14"/>
        <v>0</v>
      </c>
      <c r="BD19" s="238" t="str">
        <f t="shared" si="15"/>
        <v>geen actie</v>
      </c>
      <c r="BE19" s="246">
        <v>43</v>
      </c>
      <c r="BG19" s="246"/>
      <c r="BH19" s="246"/>
      <c r="BI19" s="246"/>
      <c r="BJ19" s="246"/>
      <c r="BK19" s="246"/>
      <c r="BL19" s="246"/>
      <c r="BM19" s="246"/>
    </row>
    <row r="20" spans="1:65" ht="17.25" customHeight="1" x14ac:dyDescent="0.25">
      <c r="A20" s="231">
        <v>12</v>
      </c>
      <c r="B20" s="231" t="str">
        <f t="shared" si="0"/>
        <v>v</v>
      </c>
      <c r="C20" s="149" t="s">
        <v>239</v>
      </c>
      <c r="D20" s="238"/>
      <c r="E20" s="251" t="s">
        <v>385</v>
      </c>
      <c r="F20" s="231"/>
      <c r="G20" s="255" t="s">
        <v>260</v>
      </c>
      <c r="H20" s="236">
        <f t="shared" si="1"/>
        <v>412</v>
      </c>
      <c r="I20" s="238">
        <v>2003</v>
      </c>
      <c r="J20" s="178">
        <f>[3]Aantallen!$B$1-I20</f>
        <v>17</v>
      </c>
      <c r="K20" s="238">
        <f t="shared" si="16"/>
        <v>373.66666666666669</v>
      </c>
      <c r="L20" s="239">
        <v>38.333333333333336</v>
      </c>
      <c r="M20" s="240">
        <v>10</v>
      </c>
      <c r="N20" s="240">
        <v>6</v>
      </c>
      <c r="O20" s="240">
        <v>47</v>
      </c>
      <c r="P20" s="241">
        <f t="shared" si="3"/>
        <v>107</v>
      </c>
      <c r="Q20" s="240">
        <v>12</v>
      </c>
      <c r="R20" s="240">
        <v>9</v>
      </c>
      <c r="S20" s="240">
        <v>50</v>
      </c>
      <c r="T20" s="241">
        <f t="shared" si="4"/>
        <v>116.66666666666666</v>
      </c>
      <c r="U20" s="240">
        <v>1</v>
      </c>
      <c r="V20" s="240"/>
      <c r="W20" s="240"/>
      <c r="X20" s="241">
        <f t="shared" si="5"/>
        <v>0</v>
      </c>
      <c r="Y20" s="240">
        <v>1</v>
      </c>
      <c r="Z20" s="240"/>
      <c r="AA20" s="240"/>
      <c r="AB20" s="241">
        <f t="shared" si="6"/>
        <v>0</v>
      </c>
      <c r="AC20" s="240">
        <v>1</v>
      </c>
      <c r="AD20" s="240"/>
      <c r="AE20" s="240"/>
      <c r="AF20" s="242">
        <f t="shared" si="7"/>
        <v>0</v>
      </c>
      <c r="AG20" s="240">
        <v>1</v>
      </c>
      <c r="AH20" s="240"/>
      <c r="AI20" s="240"/>
      <c r="AJ20" s="242">
        <f t="shared" si="8"/>
        <v>0</v>
      </c>
      <c r="AK20" s="240">
        <v>10</v>
      </c>
      <c r="AL20" s="240">
        <v>10</v>
      </c>
      <c r="AM20" s="240">
        <v>50</v>
      </c>
      <c r="AN20" s="243">
        <f t="shared" si="9"/>
        <v>150</v>
      </c>
      <c r="AO20" s="240">
        <v>1</v>
      </c>
      <c r="AP20" s="240"/>
      <c r="AQ20" s="240"/>
      <c r="AR20" s="244">
        <f t="shared" si="10"/>
        <v>0</v>
      </c>
      <c r="AS20" s="240">
        <v>1</v>
      </c>
      <c r="AT20" s="240"/>
      <c r="AU20" s="240"/>
      <c r="AV20" s="241">
        <f t="shared" si="11"/>
        <v>0</v>
      </c>
      <c r="AW20" s="240">
        <v>1</v>
      </c>
      <c r="AX20" s="240"/>
      <c r="AY20" s="240"/>
      <c r="AZ20" s="241">
        <f t="shared" si="12"/>
        <v>0</v>
      </c>
      <c r="BA20" s="238">
        <f t="shared" si="13"/>
        <v>250</v>
      </c>
      <c r="BB20" s="245">
        <v>0</v>
      </c>
      <c r="BC20" s="238">
        <f t="shared" si="14"/>
        <v>250</v>
      </c>
      <c r="BD20" s="238" t="str">
        <f t="shared" si="15"/>
        <v>diploma uitschrijven: 250 punten</v>
      </c>
      <c r="BE20" s="246">
        <v>12</v>
      </c>
      <c r="BG20" s="246"/>
      <c r="BH20" s="246"/>
      <c r="BI20" s="246"/>
      <c r="BJ20" s="246"/>
      <c r="BK20" s="246"/>
      <c r="BL20" s="246"/>
      <c r="BM20" s="246"/>
    </row>
    <row r="21" spans="1:65" ht="17.25" customHeight="1" x14ac:dyDescent="0.25">
      <c r="A21" s="231">
        <v>38</v>
      </c>
      <c r="B21" s="231" t="str">
        <f t="shared" si="0"/>
        <v>v</v>
      </c>
      <c r="C21" s="149" t="s">
        <v>239</v>
      </c>
      <c r="D21" s="232"/>
      <c r="E21" s="249" t="s">
        <v>423</v>
      </c>
      <c r="F21" s="149">
        <v>117031</v>
      </c>
      <c r="G21" s="177" t="s">
        <v>371</v>
      </c>
      <c r="H21" s="236">
        <f t="shared" si="1"/>
        <v>1770</v>
      </c>
      <c r="I21" s="149">
        <v>2008</v>
      </c>
      <c r="J21" s="178">
        <f>[3]Aantallen!$B$1-I21</f>
        <v>12</v>
      </c>
      <c r="K21" s="153">
        <f t="shared" si="16"/>
        <v>0</v>
      </c>
      <c r="L21" s="195">
        <v>1770</v>
      </c>
      <c r="M21" s="240">
        <v>1</v>
      </c>
      <c r="N21" s="240"/>
      <c r="O21" s="240"/>
      <c r="P21" s="241">
        <f t="shared" si="3"/>
        <v>0</v>
      </c>
      <c r="Q21" s="240">
        <v>1</v>
      </c>
      <c r="R21" s="240"/>
      <c r="S21" s="240"/>
      <c r="T21" s="241">
        <f t="shared" si="4"/>
        <v>0</v>
      </c>
      <c r="U21" s="240">
        <v>1</v>
      </c>
      <c r="V21" s="240"/>
      <c r="W21" s="240"/>
      <c r="X21" s="241">
        <f t="shared" si="5"/>
        <v>0</v>
      </c>
      <c r="Y21" s="240">
        <v>1</v>
      </c>
      <c r="Z21" s="240"/>
      <c r="AA21" s="240"/>
      <c r="AB21" s="241">
        <f t="shared" si="6"/>
        <v>0</v>
      </c>
      <c r="AC21" s="240">
        <v>1</v>
      </c>
      <c r="AD21" s="240"/>
      <c r="AE21" s="240"/>
      <c r="AF21" s="242">
        <f t="shared" si="7"/>
        <v>0</v>
      </c>
      <c r="AG21" s="240">
        <v>1</v>
      </c>
      <c r="AH21" s="240"/>
      <c r="AI21" s="240"/>
      <c r="AJ21" s="242">
        <f t="shared" si="8"/>
        <v>0</v>
      </c>
      <c r="AK21" s="240">
        <v>1</v>
      </c>
      <c r="AL21" s="240"/>
      <c r="AM21" s="240"/>
      <c r="AN21" s="243">
        <f t="shared" si="9"/>
        <v>0</v>
      </c>
      <c r="AO21" s="240">
        <v>1</v>
      </c>
      <c r="AP21" s="240"/>
      <c r="AQ21" s="240"/>
      <c r="AR21" s="244">
        <f t="shared" si="10"/>
        <v>0</v>
      </c>
      <c r="AS21" s="240">
        <v>1</v>
      </c>
      <c r="AT21" s="240"/>
      <c r="AU21" s="240"/>
      <c r="AV21" s="241">
        <f t="shared" si="11"/>
        <v>0</v>
      </c>
      <c r="AW21" s="240">
        <v>1</v>
      </c>
      <c r="AX21" s="240"/>
      <c r="AY21" s="240"/>
      <c r="AZ21" s="241">
        <f t="shared" si="12"/>
        <v>0</v>
      </c>
      <c r="BA21" s="238">
        <f t="shared" si="13"/>
        <v>1500</v>
      </c>
      <c r="BB21" s="245">
        <v>1000</v>
      </c>
      <c r="BC21" s="238">
        <f t="shared" si="14"/>
        <v>500</v>
      </c>
      <c r="BD21" s="238" t="str">
        <f t="shared" si="15"/>
        <v>diploma uitschrijven: 1500 punten</v>
      </c>
      <c r="BE21" s="246">
        <v>38</v>
      </c>
      <c r="BJ21" s="246"/>
      <c r="BK21" s="246"/>
      <c r="BL21" s="246"/>
      <c r="BM21" s="246"/>
    </row>
    <row r="22" spans="1:65" ht="17.25" customHeight="1" x14ac:dyDescent="0.25">
      <c r="A22" s="231">
        <v>13</v>
      </c>
      <c r="B22" s="231" t="str">
        <f t="shared" si="0"/>
        <v>v</v>
      </c>
      <c r="C22" s="149" t="s">
        <v>239</v>
      </c>
      <c r="D22" s="232"/>
      <c r="E22" s="233" t="s">
        <v>386</v>
      </c>
      <c r="F22" s="231">
        <v>115377</v>
      </c>
      <c r="G22" s="255" t="s">
        <v>374</v>
      </c>
      <c r="H22" s="236">
        <f t="shared" si="1"/>
        <v>2113.08864746365</v>
      </c>
      <c r="I22" s="238">
        <v>2005</v>
      </c>
      <c r="J22" s="178">
        <f>[3]Aantallen!$B$1-I22</f>
        <v>15</v>
      </c>
      <c r="K22" s="238">
        <f t="shared" si="16"/>
        <v>0</v>
      </c>
      <c r="L22" s="239">
        <v>2113.08864746365</v>
      </c>
      <c r="M22" s="240">
        <v>1</v>
      </c>
      <c r="N22" s="240"/>
      <c r="O22" s="240"/>
      <c r="P22" s="241">
        <f t="shared" si="3"/>
        <v>0</v>
      </c>
      <c r="Q22" s="240">
        <v>1</v>
      </c>
      <c r="R22" s="240"/>
      <c r="S22" s="240"/>
      <c r="T22" s="241">
        <f t="shared" si="4"/>
        <v>0</v>
      </c>
      <c r="U22" s="240">
        <v>1</v>
      </c>
      <c r="V22" s="240"/>
      <c r="W22" s="240"/>
      <c r="X22" s="241">
        <f t="shared" si="5"/>
        <v>0</v>
      </c>
      <c r="Y22" s="240">
        <v>1</v>
      </c>
      <c r="Z22" s="240"/>
      <c r="AA22" s="240"/>
      <c r="AB22" s="241">
        <f t="shared" si="6"/>
        <v>0</v>
      </c>
      <c r="AC22" s="240">
        <v>1</v>
      </c>
      <c r="AD22" s="240"/>
      <c r="AE22" s="240"/>
      <c r="AF22" s="242">
        <f t="shared" si="7"/>
        <v>0</v>
      </c>
      <c r="AG22" s="240">
        <v>1</v>
      </c>
      <c r="AH22" s="240"/>
      <c r="AI22" s="240"/>
      <c r="AJ22" s="242">
        <f t="shared" si="8"/>
        <v>0</v>
      </c>
      <c r="AK22" s="240">
        <v>1</v>
      </c>
      <c r="AL22" s="240"/>
      <c r="AM22" s="240"/>
      <c r="AN22" s="243">
        <f t="shared" si="9"/>
        <v>0</v>
      </c>
      <c r="AO22" s="240">
        <v>1</v>
      </c>
      <c r="AP22" s="240"/>
      <c r="AQ22" s="240"/>
      <c r="AR22" s="244">
        <f t="shared" si="10"/>
        <v>0</v>
      </c>
      <c r="AS22" s="240">
        <v>1</v>
      </c>
      <c r="AT22" s="240"/>
      <c r="AU22" s="240"/>
      <c r="AV22" s="241">
        <f t="shared" si="11"/>
        <v>0</v>
      </c>
      <c r="AW22" s="240">
        <v>1</v>
      </c>
      <c r="AX22" s="240"/>
      <c r="AY22" s="240"/>
      <c r="AZ22" s="241">
        <f t="shared" si="12"/>
        <v>0</v>
      </c>
      <c r="BA22" s="238">
        <f t="shared" si="13"/>
        <v>2000</v>
      </c>
      <c r="BB22" s="245">
        <v>2000</v>
      </c>
      <c r="BC22" s="238">
        <f t="shared" si="14"/>
        <v>0</v>
      </c>
      <c r="BD22" s="238" t="str">
        <f t="shared" si="15"/>
        <v>geen actie</v>
      </c>
      <c r="BE22" s="246">
        <v>13</v>
      </c>
      <c r="BF22" s="246"/>
      <c r="BG22" s="246"/>
      <c r="BH22" s="246"/>
      <c r="BI22" s="246"/>
      <c r="BJ22" s="246"/>
      <c r="BK22" s="246"/>
      <c r="BL22" s="246"/>
      <c r="BM22" s="246"/>
    </row>
    <row r="23" spans="1:65" ht="17.25" customHeight="1" x14ac:dyDescent="0.25">
      <c r="A23" s="231">
        <v>45</v>
      </c>
      <c r="B23" s="231" t="str">
        <f t="shared" si="0"/>
        <v>v</v>
      </c>
      <c r="C23" s="149"/>
      <c r="D23" s="200"/>
      <c r="E23" s="249" t="s">
        <v>424</v>
      </c>
      <c r="F23" s="149"/>
      <c r="G23" s="177" t="s">
        <v>374</v>
      </c>
      <c r="H23" s="236">
        <f t="shared" si="1"/>
        <v>0</v>
      </c>
      <c r="I23" s="231"/>
      <c r="J23" s="178">
        <f>[3]Aantallen!$B$1-I23</f>
        <v>2020</v>
      </c>
      <c r="K23" s="238">
        <f t="shared" si="16"/>
        <v>0</v>
      </c>
      <c r="L23" s="239">
        <v>0</v>
      </c>
      <c r="M23" s="240">
        <v>1</v>
      </c>
      <c r="N23" s="240"/>
      <c r="O23" s="240"/>
      <c r="P23" s="241">
        <f t="shared" si="3"/>
        <v>0</v>
      </c>
      <c r="Q23" s="240">
        <v>1</v>
      </c>
      <c r="R23" s="240"/>
      <c r="S23" s="240"/>
      <c r="T23" s="241">
        <f t="shared" si="4"/>
        <v>0</v>
      </c>
      <c r="U23" s="240">
        <v>1</v>
      </c>
      <c r="V23" s="240"/>
      <c r="W23" s="240"/>
      <c r="X23" s="241">
        <f t="shared" si="5"/>
        <v>0</v>
      </c>
      <c r="Y23" s="240">
        <v>1</v>
      </c>
      <c r="Z23" s="240"/>
      <c r="AA23" s="240"/>
      <c r="AB23" s="241">
        <f t="shared" si="6"/>
        <v>0</v>
      </c>
      <c r="AC23" s="240">
        <v>1</v>
      </c>
      <c r="AD23" s="240"/>
      <c r="AE23" s="240"/>
      <c r="AF23" s="242">
        <f t="shared" si="7"/>
        <v>0</v>
      </c>
      <c r="AG23" s="240">
        <v>1</v>
      </c>
      <c r="AH23" s="240"/>
      <c r="AI23" s="240"/>
      <c r="AJ23" s="242">
        <f t="shared" si="8"/>
        <v>0</v>
      </c>
      <c r="AK23" s="240">
        <v>1</v>
      </c>
      <c r="AL23" s="240"/>
      <c r="AM23" s="240"/>
      <c r="AN23" s="243">
        <f t="shared" si="9"/>
        <v>0</v>
      </c>
      <c r="AO23" s="240">
        <v>1</v>
      </c>
      <c r="AP23" s="240"/>
      <c r="AQ23" s="240"/>
      <c r="AR23" s="244">
        <f t="shared" si="10"/>
        <v>0</v>
      </c>
      <c r="AS23" s="240">
        <v>1</v>
      </c>
      <c r="AT23" s="240"/>
      <c r="AU23" s="240"/>
      <c r="AV23" s="241">
        <f t="shared" si="11"/>
        <v>0</v>
      </c>
      <c r="AW23" s="240">
        <v>1</v>
      </c>
      <c r="AX23" s="240"/>
      <c r="AY23" s="240"/>
      <c r="AZ23" s="241">
        <f t="shared" si="12"/>
        <v>0</v>
      </c>
      <c r="BA23" s="238">
        <f t="shared" si="13"/>
        <v>0</v>
      </c>
      <c r="BB23" s="245">
        <v>0</v>
      </c>
      <c r="BC23" s="238">
        <f t="shared" si="14"/>
        <v>0</v>
      </c>
      <c r="BD23" s="238" t="str">
        <f t="shared" si="15"/>
        <v>geen actie</v>
      </c>
      <c r="BE23" s="246">
        <v>45</v>
      </c>
      <c r="BG23" s="246"/>
      <c r="BH23" s="246"/>
      <c r="BJ23" s="246"/>
      <c r="BK23" s="246"/>
      <c r="BL23" s="246"/>
      <c r="BM23" s="246"/>
    </row>
    <row r="24" spans="1:65" ht="17.25" customHeight="1" x14ac:dyDescent="0.25">
      <c r="A24" s="231">
        <v>14</v>
      </c>
      <c r="B24" s="231" t="str">
        <f t="shared" si="0"/>
        <v>v</v>
      </c>
      <c r="C24" s="149"/>
      <c r="D24" s="232"/>
      <c r="E24" s="258" t="s">
        <v>387</v>
      </c>
      <c r="F24" s="149">
        <v>117768</v>
      </c>
      <c r="G24" s="177" t="s">
        <v>247</v>
      </c>
      <c r="H24" s="236">
        <f t="shared" si="1"/>
        <v>857.06641604010031</v>
      </c>
      <c r="I24" s="238">
        <v>2007</v>
      </c>
      <c r="J24" s="178">
        <f>[3]Aantallen!$B$1-I24</f>
        <v>13</v>
      </c>
      <c r="K24" s="238">
        <f t="shared" si="16"/>
        <v>0</v>
      </c>
      <c r="L24" s="239">
        <v>857.06641604010031</v>
      </c>
      <c r="M24" s="240">
        <v>1</v>
      </c>
      <c r="N24" s="240"/>
      <c r="O24" s="240"/>
      <c r="P24" s="241">
        <f t="shared" si="3"/>
        <v>0</v>
      </c>
      <c r="Q24" s="240">
        <v>1</v>
      </c>
      <c r="R24" s="240"/>
      <c r="S24" s="240"/>
      <c r="T24" s="241">
        <f t="shared" si="4"/>
        <v>0</v>
      </c>
      <c r="U24" s="240">
        <v>1</v>
      </c>
      <c r="V24" s="240"/>
      <c r="W24" s="240"/>
      <c r="X24" s="241">
        <f t="shared" si="5"/>
        <v>0</v>
      </c>
      <c r="Y24" s="240">
        <v>1</v>
      </c>
      <c r="Z24" s="240"/>
      <c r="AA24" s="240"/>
      <c r="AB24" s="241">
        <f t="shared" si="6"/>
        <v>0</v>
      </c>
      <c r="AC24" s="240">
        <v>1</v>
      </c>
      <c r="AD24" s="240"/>
      <c r="AE24" s="240"/>
      <c r="AF24" s="242">
        <f t="shared" si="7"/>
        <v>0</v>
      </c>
      <c r="AG24" s="240">
        <v>1</v>
      </c>
      <c r="AH24" s="240"/>
      <c r="AI24" s="240"/>
      <c r="AJ24" s="242">
        <f t="shared" si="8"/>
        <v>0</v>
      </c>
      <c r="AK24" s="240">
        <v>1</v>
      </c>
      <c r="AL24" s="240"/>
      <c r="AM24" s="240"/>
      <c r="AN24" s="243">
        <f t="shared" si="9"/>
        <v>0</v>
      </c>
      <c r="AO24" s="240">
        <v>1</v>
      </c>
      <c r="AP24" s="240"/>
      <c r="AQ24" s="240"/>
      <c r="AR24" s="244">
        <f t="shared" si="10"/>
        <v>0</v>
      </c>
      <c r="AS24" s="240">
        <v>1</v>
      </c>
      <c r="AT24" s="240"/>
      <c r="AU24" s="240"/>
      <c r="AV24" s="241">
        <f t="shared" si="11"/>
        <v>0</v>
      </c>
      <c r="AW24" s="240">
        <v>1</v>
      </c>
      <c r="AX24" s="240"/>
      <c r="AY24" s="240"/>
      <c r="AZ24" s="241">
        <f t="shared" si="12"/>
        <v>0</v>
      </c>
      <c r="BA24" s="238">
        <f t="shared" si="13"/>
        <v>750</v>
      </c>
      <c r="BB24" s="245">
        <v>750</v>
      </c>
      <c r="BC24" s="238">
        <f t="shared" si="14"/>
        <v>0</v>
      </c>
      <c r="BD24" s="238" t="str">
        <f t="shared" si="15"/>
        <v>geen actie</v>
      </c>
      <c r="BE24" s="246">
        <v>14</v>
      </c>
      <c r="BF24" s="246"/>
      <c r="BG24" s="246"/>
      <c r="BH24" s="246"/>
      <c r="BI24" s="246"/>
      <c r="BJ24" s="246"/>
      <c r="BK24" s="246"/>
      <c r="BL24" s="246"/>
      <c r="BM24" s="246"/>
    </row>
    <row r="25" spans="1:65" ht="17.25" customHeight="1" x14ac:dyDescent="0.25">
      <c r="A25" s="231">
        <v>28</v>
      </c>
      <c r="B25" s="231" t="str">
        <f t="shared" si="0"/>
        <v>v</v>
      </c>
      <c r="C25" s="149" t="s">
        <v>239</v>
      </c>
      <c r="D25" s="238"/>
      <c r="E25" s="233" t="s">
        <v>388</v>
      </c>
      <c r="F25" s="253"/>
      <c r="G25" s="255" t="s">
        <v>340</v>
      </c>
      <c r="H25" s="236">
        <f t="shared" si="1"/>
        <v>414.87179487179486</v>
      </c>
      <c r="I25" s="238">
        <v>2002</v>
      </c>
      <c r="J25" s="178">
        <f>[3]Aantallen!$B$1-I25</f>
        <v>18</v>
      </c>
      <c r="K25" s="238">
        <f t="shared" si="16"/>
        <v>193.33333333333331</v>
      </c>
      <c r="L25" s="239">
        <v>221.53846153846155</v>
      </c>
      <c r="M25" s="240">
        <v>12</v>
      </c>
      <c r="N25" s="240">
        <v>10</v>
      </c>
      <c r="O25" s="240">
        <v>58</v>
      </c>
      <c r="P25" s="241">
        <f t="shared" si="3"/>
        <v>131.66666666666666</v>
      </c>
      <c r="Q25" s="240">
        <v>12</v>
      </c>
      <c r="R25" s="240">
        <v>4</v>
      </c>
      <c r="S25" s="240">
        <v>34</v>
      </c>
      <c r="T25" s="241">
        <f t="shared" si="4"/>
        <v>61.666666666666671</v>
      </c>
      <c r="U25" s="240">
        <v>1</v>
      </c>
      <c r="V25" s="240"/>
      <c r="W25" s="240"/>
      <c r="X25" s="241">
        <f t="shared" si="5"/>
        <v>0</v>
      </c>
      <c r="Y25" s="240">
        <v>1</v>
      </c>
      <c r="Z25" s="240"/>
      <c r="AA25" s="240"/>
      <c r="AB25" s="241">
        <f t="shared" si="6"/>
        <v>0</v>
      </c>
      <c r="AC25" s="240">
        <v>1</v>
      </c>
      <c r="AD25" s="240"/>
      <c r="AE25" s="240"/>
      <c r="AF25" s="242">
        <f t="shared" si="7"/>
        <v>0</v>
      </c>
      <c r="AG25" s="240">
        <v>1</v>
      </c>
      <c r="AH25" s="240"/>
      <c r="AI25" s="240"/>
      <c r="AJ25" s="242">
        <f t="shared" si="8"/>
        <v>0</v>
      </c>
      <c r="AK25" s="240">
        <v>1</v>
      </c>
      <c r="AL25" s="240"/>
      <c r="AM25" s="240"/>
      <c r="AN25" s="243">
        <f t="shared" si="9"/>
        <v>0</v>
      </c>
      <c r="AO25" s="240">
        <v>1</v>
      </c>
      <c r="AP25" s="240"/>
      <c r="AQ25" s="240"/>
      <c r="AR25" s="244">
        <f t="shared" si="10"/>
        <v>0</v>
      </c>
      <c r="AS25" s="240">
        <v>1</v>
      </c>
      <c r="AT25" s="240"/>
      <c r="AU25" s="240"/>
      <c r="AV25" s="241">
        <f t="shared" si="11"/>
        <v>0</v>
      </c>
      <c r="AW25" s="240">
        <v>1</v>
      </c>
      <c r="AX25" s="240"/>
      <c r="AY25" s="240"/>
      <c r="AZ25" s="241">
        <f t="shared" si="12"/>
        <v>0</v>
      </c>
      <c r="BA25" s="238">
        <f t="shared" si="13"/>
        <v>250</v>
      </c>
      <c r="BB25" s="245">
        <v>250</v>
      </c>
      <c r="BC25" s="238">
        <f t="shared" si="14"/>
        <v>0</v>
      </c>
      <c r="BD25" s="238" t="str">
        <f t="shared" si="15"/>
        <v>geen actie</v>
      </c>
      <c r="BE25" s="246">
        <v>28</v>
      </c>
      <c r="BF25" s="246"/>
      <c r="BG25" s="246"/>
      <c r="BH25" s="246"/>
      <c r="BI25" s="246"/>
      <c r="BJ25" s="246"/>
      <c r="BK25" s="246"/>
      <c r="BL25" s="246"/>
      <c r="BM25" s="246"/>
    </row>
    <row r="26" spans="1:65" ht="17.25" customHeight="1" x14ac:dyDescent="0.25">
      <c r="A26" s="231">
        <v>29</v>
      </c>
      <c r="B26" s="231" t="str">
        <f t="shared" si="0"/>
        <v>v</v>
      </c>
      <c r="C26" s="149" t="s">
        <v>239</v>
      </c>
      <c r="D26" s="238"/>
      <c r="E26" s="233" t="s">
        <v>389</v>
      </c>
      <c r="F26" s="253"/>
      <c r="G26" s="177" t="s">
        <v>260</v>
      </c>
      <c r="H26" s="236">
        <f t="shared" si="1"/>
        <v>1478.4206349206345</v>
      </c>
      <c r="I26" s="231">
        <v>2003</v>
      </c>
      <c r="J26" s="178">
        <f>[3]Aantallen!$B$1-I26</f>
        <v>17</v>
      </c>
      <c r="K26" s="238">
        <f t="shared" si="16"/>
        <v>150</v>
      </c>
      <c r="L26" s="239">
        <v>1328.4206349206345</v>
      </c>
      <c r="M26" s="240">
        <v>1</v>
      </c>
      <c r="N26" s="240"/>
      <c r="O26" s="240"/>
      <c r="P26" s="241">
        <f t="shared" si="3"/>
        <v>0</v>
      </c>
      <c r="Q26" s="240">
        <v>12</v>
      </c>
      <c r="R26" s="240">
        <v>12</v>
      </c>
      <c r="S26" s="240">
        <v>60</v>
      </c>
      <c r="T26" s="241">
        <f t="shared" si="4"/>
        <v>150</v>
      </c>
      <c r="U26" s="240">
        <v>1</v>
      </c>
      <c r="V26" s="240"/>
      <c r="W26" s="240"/>
      <c r="X26" s="241">
        <f t="shared" si="5"/>
        <v>0</v>
      </c>
      <c r="Y26" s="240">
        <v>1</v>
      </c>
      <c r="Z26" s="240"/>
      <c r="AA26" s="240"/>
      <c r="AB26" s="241">
        <f t="shared" si="6"/>
        <v>0</v>
      </c>
      <c r="AC26" s="240">
        <v>1</v>
      </c>
      <c r="AD26" s="240"/>
      <c r="AE26" s="240"/>
      <c r="AF26" s="242">
        <f t="shared" si="7"/>
        <v>0</v>
      </c>
      <c r="AG26" s="240">
        <v>1</v>
      </c>
      <c r="AH26" s="240"/>
      <c r="AI26" s="240"/>
      <c r="AJ26" s="242">
        <f t="shared" si="8"/>
        <v>0</v>
      </c>
      <c r="AK26" s="240">
        <v>1</v>
      </c>
      <c r="AL26" s="240"/>
      <c r="AM26" s="240"/>
      <c r="AN26" s="243">
        <f t="shared" si="9"/>
        <v>0</v>
      </c>
      <c r="AO26" s="240">
        <v>1</v>
      </c>
      <c r="AP26" s="240"/>
      <c r="AQ26" s="240"/>
      <c r="AR26" s="244">
        <f t="shared" si="10"/>
        <v>0</v>
      </c>
      <c r="AS26" s="240">
        <v>1</v>
      </c>
      <c r="AT26" s="240"/>
      <c r="AU26" s="240"/>
      <c r="AV26" s="241">
        <f t="shared" si="11"/>
        <v>0</v>
      </c>
      <c r="AW26" s="240">
        <v>1</v>
      </c>
      <c r="AX26" s="240"/>
      <c r="AY26" s="240"/>
      <c r="AZ26" s="241">
        <f t="shared" si="12"/>
        <v>0</v>
      </c>
      <c r="BA26" s="238">
        <f t="shared" si="13"/>
        <v>1000</v>
      </c>
      <c r="BB26" s="245">
        <v>1000</v>
      </c>
      <c r="BC26" s="238">
        <f t="shared" si="14"/>
        <v>0</v>
      </c>
      <c r="BD26" s="238" t="str">
        <f t="shared" si="15"/>
        <v>geen actie</v>
      </c>
      <c r="BE26" s="246">
        <v>29</v>
      </c>
      <c r="BG26" s="246"/>
      <c r="BH26" s="246"/>
      <c r="BI26" s="246"/>
      <c r="BJ26" s="246"/>
      <c r="BK26" s="246"/>
      <c r="BL26" s="246"/>
      <c r="BM26" s="246"/>
    </row>
    <row r="27" spans="1:65" ht="17.25" customHeight="1" x14ac:dyDescent="0.25">
      <c r="A27" s="231">
        <v>17</v>
      </c>
      <c r="B27" s="231" t="str">
        <f t="shared" si="0"/>
        <v>v</v>
      </c>
      <c r="C27" s="149" t="s">
        <v>239</v>
      </c>
      <c r="D27" s="499"/>
      <c r="E27" s="233" t="s">
        <v>390</v>
      </c>
      <c r="F27" s="237"/>
      <c r="G27" s="255" t="s">
        <v>340</v>
      </c>
      <c r="H27" s="236">
        <f t="shared" si="1"/>
        <v>714.10879179300264</v>
      </c>
      <c r="I27" s="238">
        <v>2006</v>
      </c>
      <c r="J27" s="178">
        <f>[3]Aantallen!$B$1-I27</f>
        <v>14</v>
      </c>
      <c r="K27" s="238">
        <f t="shared" si="16"/>
        <v>86</v>
      </c>
      <c r="L27" s="239">
        <v>628.10879179300264</v>
      </c>
      <c r="M27" s="240">
        <v>1</v>
      </c>
      <c r="N27" s="240"/>
      <c r="O27" s="240"/>
      <c r="P27" s="241">
        <f t="shared" si="3"/>
        <v>0</v>
      </c>
      <c r="Q27" s="240">
        <v>1</v>
      </c>
      <c r="R27" s="240"/>
      <c r="S27" s="240"/>
      <c r="T27" s="241">
        <f t="shared" si="4"/>
        <v>0</v>
      </c>
      <c r="U27" s="240">
        <v>1</v>
      </c>
      <c r="V27" s="240"/>
      <c r="W27" s="240"/>
      <c r="X27" s="241">
        <f t="shared" si="5"/>
        <v>0</v>
      </c>
      <c r="Y27" s="240">
        <v>1</v>
      </c>
      <c r="Z27" s="240"/>
      <c r="AA27" s="240"/>
      <c r="AB27" s="241">
        <f t="shared" si="6"/>
        <v>0</v>
      </c>
      <c r="AC27" s="240">
        <v>1</v>
      </c>
      <c r="AD27" s="240"/>
      <c r="AE27" s="240"/>
      <c r="AF27" s="242">
        <f t="shared" si="7"/>
        <v>0</v>
      </c>
      <c r="AG27" s="240">
        <v>1</v>
      </c>
      <c r="AH27" s="240"/>
      <c r="AI27" s="240"/>
      <c r="AJ27" s="242">
        <f t="shared" si="8"/>
        <v>0</v>
      </c>
      <c r="AK27" s="240">
        <v>10</v>
      </c>
      <c r="AL27" s="240">
        <v>5</v>
      </c>
      <c r="AM27" s="240">
        <v>36</v>
      </c>
      <c r="AN27" s="243">
        <f t="shared" si="9"/>
        <v>86</v>
      </c>
      <c r="AO27" s="240">
        <v>1</v>
      </c>
      <c r="AP27" s="240"/>
      <c r="AQ27" s="240"/>
      <c r="AR27" s="244">
        <f t="shared" si="10"/>
        <v>0</v>
      </c>
      <c r="AS27" s="240">
        <v>1</v>
      </c>
      <c r="AT27" s="240"/>
      <c r="AU27" s="240"/>
      <c r="AV27" s="241">
        <f t="shared" si="11"/>
        <v>0</v>
      </c>
      <c r="AW27" s="240">
        <v>1</v>
      </c>
      <c r="AX27" s="240"/>
      <c r="AY27" s="240"/>
      <c r="AZ27" s="241">
        <f t="shared" si="12"/>
        <v>0</v>
      </c>
      <c r="BA27" s="238" t="str">
        <f t="shared" si="13"/>
        <v>500</v>
      </c>
      <c r="BB27" s="245">
        <v>500</v>
      </c>
      <c r="BC27" s="238">
        <f t="shared" si="14"/>
        <v>0</v>
      </c>
      <c r="BD27" s="238" t="str">
        <f t="shared" si="15"/>
        <v>geen actie</v>
      </c>
      <c r="BE27" s="246">
        <v>17</v>
      </c>
      <c r="BG27" s="246"/>
      <c r="BH27" s="246"/>
      <c r="BJ27" s="246"/>
      <c r="BK27" s="246"/>
      <c r="BL27" s="246"/>
      <c r="BM27" s="246"/>
    </row>
    <row r="28" spans="1:65" ht="17.25" customHeight="1" x14ac:dyDescent="0.25">
      <c r="A28" s="231">
        <v>18</v>
      </c>
      <c r="B28" s="231" t="str">
        <f t="shared" si="0"/>
        <v>v</v>
      </c>
      <c r="C28" s="149"/>
      <c r="D28" s="232"/>
      <c r="E28" s="233" t="s">
        <v>391</v>
      </c>
      <c r="F28" s="234" t="s">
        <v>392</v>
      </c>
      <c r="G28" s="177" t="s">
        <v>384</v>
      </c>
      <c r="H28" s="236">
        <f t="shared" si="1"/>
        <v>586.61904761904805</v>
      </c>
      <c r="I28" s="231">
        <v>2005</v>
      </c>
      <c r="J28" s="178">
        <f>[3]Aantallen!$B$1-I28</f>
        <v>15</v>
      </c>
      <c r="K28" s="238">
        <f t="shared" si="16"/>
        <v>0</v>
      </c>
      <c r="L28" s="239">
        <v>586.61904761904805</v>
      </c>
      <c r="M28" s="240">
        <v>1</v>
      </c>
      <c r="N28" s="240"/>
      <c r="O28" s="240"/>
      <c r="P28" s="241">
        <f t="shared" si="3"/>
        <v>0</v>
      </c>
      <c r="Q28" s="240">
        <v>1</v>
      </c>
      <c r="R28" s="240"/>
      <c r="S28" s="240"/>
      <c r="T28" s="241">
        <f t="shared" si="4"/>
        <v>0</v>
      </c>
      <c r="U28" s="240">
        <v>1</v>
      </c>
      <c r="V28" s="240"/>
      <c r="W28" s="240"/>
      <c r="X28" s="241">
        <f t="shared" si="5"/>
        <v>0</v>
      </c>
      <c r="Y28" s="240">
        <v>1</v>
      </c>
      <c r="Z28" s="240"/>
      <c r="AA28" s="240"/>
      <c r="AB28" s="241">
        <f t="shared" si="6"/>
        <v>0</v>
      </c>
      <c r="AC28" s="240">
        <v>1</v>
      </c>
      <c r="AD28" s="240"/>
      <c r="AE28" s="240"/>
      <c r="AF28" s="242">
        <f t="shared" si="7"/>
        <v>0</v>
      </c>
      <c r="AG28" s="240">
        <v>1</v>
      </c>
      <c r="AH28" s="240"/>
      <c r="AI28" s="240"/>
      <c r="AJ28" s="242">
        <f t="shared" si="8"/>
        <v>0</v>
      </c>
      <c r="AK28" s="240">
        <v>1</v>
      </c>
      <c r="AL28" s="240"/>
      <c r="AM28" s="240"/>
      <c r="AN28" s="243">
        <f t="shared" si="9"/>
        <v>0</v>
      </c>
      <c r="AO28" s="240">
        <v>1</v>
      </c>
      <c r="AP28" s="240"/>
      <c r="AQ28" s="240"/>
      <c r="AR28" s="244">
        <f t="shared" si="10"/>
        <v>0</v>
      </c>
      <c r="AS28" s="240">
        <v>1</v>
      </c>
      <c r="AT28" s="240"/>
      <c r="AU28" s="240"/>
      <c r="AV28" s="241">
        <f t="shared" si="11"/>
        <v>0</v>
      </c>
      <c r="AW28" s="240">
        <v>1</v>
      </c>
      <c r="AX28" s="240"/>
      <c r="AY28" s="240"/>
      <c r="AZ28" s="241">
        <f t="shared" si="12"/>
        <v>0</v>
      </c>
      <c r="BA28" s="238" t="str">
        <f t="shared" si="13"/>
        <v>500</v>
      </c>
      <c r="BB28" s="245">
        <v>500</v>
      </c>
      <c r="BC28" s="238">
        <f t="shared" si="14"/>
        <v>0</v>
      </c>
      <c r="BD28" s="238" t="str">
        <f t="shared" si="15"/>
        <v>geen actie</v>
      </c>
      <c r="BE28" s="246">
        <v>18</v>
      </c>
      <c r="BG28" s="246"/>
      <c r="BH28" s="246"/>
      <c r="BJ28" s="246"/>
      <c r="BK28" s="246"/>
      <c r="BL28" s="246"/>
      <c r="BM28" s="246"/>
    </row>
    <row r="29" spans="1:65" ht="17.25" customHeight="1" x14ac:dyDescent="0.25">
      <c r="A29" s="231">
        <v>19</v>
      </c>
      <c r="B29" s="231" t="str">
        <f t="shared" si="0"/>
        <v>v</v>
      </c>
      <c r="C29" s="149"/>
      <c r="D29" s="232"/>
      <c r="E29" s="233" t="s">
        <v>393</v>
      </c>
      <c r="F29" s="234"/>
      <c r="G29" s="248" t="s">
        <v>384</v>
      </c>
      <c r="H29" s="236">
        <f t="shared" si="1"/>
        <v>1137.5202210070631</v>
      </c>
      <c r="I29" s="237">
        <v>2006</v>
      </c>
      <c r="J29" s="178">
        <f>[3]Aantallen!$B$1-I29</f>
        <v>14</v>
      </c>
      <c r="K29" s="238">
        <f t="shared" si="16"/>
        <v>0</v>
      </c>
      <c r="L29" s="239">
        <v>1137.5202210070631</v>
      </c>
      <c r="M29" s="240">
        <v>1</v>
      </c>
      <c r="N29" s="240"/>
      <c r="O29" s="240"/>
      <c r="P29" s="241">
        <f t="shared" si="3"/>
        <v>0</v>
      </c>
      <c r="Q29" s="240">
        <v>1</v>
      </c>
      <c r="R29" s="240"/>
      <c r="S29" s="240"/>
      <c r="T29" s="241">
        <f t="shared" si="4"/>
        <v>0</v>
      </c>
      <c r="U29" s="240">
        <v>1</v>
      </c>
      <c r="V29" s="240"/>
      <c r="W29" s="240"/>
      <c r="X29" s="241">
        <f t="shared" si="5"/>
        <v>0</v>
      </c>
      <c r="Y29" s="240">
        <v>1</v>
      </c>
      <c r="Z29" s="240"/>
      <c r="AA29" s="240"/>
      <c r="AB29" s="241">
        <f t="shared" si="6"/>
        <v>0</v>
      </c>
      <c r="AC29" s="240">
        <v>1</v>
      </c>
      <c r="AD29" s="240"/>
      <c r="AE29" s="240"/>
      <c r="AF29" s="242">
        <f t="shared" si="7"/>
        <v>0</v>
      </c>
      <c r="AG29" s="240">
        <v>1</v>
      </c>
      <c r="AH29" s="240"/>
      <c r="AI29" s="240"/>
      <c r="AJ29" s="242">
        <f t="shared" si="8"/>
        <v>0</v>
      </c>
      <c r="AK29" s="240">
        <v>1</v>
      </c>
      <c r="AL29" s="240"/>
      <c r="AM29" s="240"/>
      <c r="AN29" s="243">
        <f t="shared" si="9"/>
        <v>0</v>
      </c>
      <c r="AO29" s="240">
        <v>1</v>
      </c>
      <c r="AP29" s="240"/>
      <c r="AQ29" s="240"/>
      <c r="AR29" s="244">
        <f t="shared" si="10"/>
        <v>0</v>
      </c>
      <c r="AS29" s="240">
        <v>1</v>
      </c>
      <c r="AT29" s="240"/>
      <c r="AU29" s="240"/>
      <c r="AV29" s="241">
        <f t="shared" si="11"/>
        <v>0</v>
      </c>
      <c r="AW29" s="240">
        <v>1</v>
      </c>
      <c r="AX29" s="240"/>
      <c r="AY29" s="240"/>
      <c r="AZ29" s="241">
        <f t="shared" si="12"/>
        <v>0</v>
      </c>
      <c r="BA29" s="238">
        <f t="shared" si="13"/>
        <v>1000</v>
      </c>
      <c r="BB29" s="245">
        <v>1000</v>
      </c>
      <c r="BC29" s="238">
        <f t="shared" si="14"/>
        <v>0</v>
      </c>
      <c r="BD29" s="238" t="str">
        <f t="shared" si="15"/>
        <v>geen actie</v>
      </c>
      <c r="BE29" s="246">
        <v>19</v>
      </c>
      <c r="BF29" s="246"/>
    </row>
    <row r="30" spans="1:65" ht="17.25" customHeight="1" x14ac:dyDescent="0.25">
      <c r="A30" s="231">
        <v>20</v>
      </c>
      <c r="B30" s="231" t="str">
        <f t="shared" si="0"/>
        <v>v</v>
      </c>
      <c r="C30" s="149" t="s">
        <v>239</v>
      </c>
      <c r="D30" s="232"/>
      <c r="E30" s="233" t="s">
        <v>394</v>
      </c>
      <c r="F30" s="237">
        <v>116373</v>
      </c>
      <c r="G30" s="255" t="s">
        <v>384</v>
      </c>
      <c r="H30" s="236">
        <f t="shared" si="1"/>
        <v>3078.5167887667935</v>
      </c>
      <c r="I30" s="250">
        <v>2005</v>
      </c>
      <c r="J30" s="178">
        <f>[3]Aantallen!$B$1-I30</f>
        <v>15</v>
      </c>
      <c r="K30" s="238">
        <f t="shared" si="16"/>
        <v>0</v>
      </c>
      <c r="L30" s="239">
        <v>3078.5167887667935</v>
      </c>
      <c r="M30" s="240">
        <v>1</v>
      </c>
      <c r="N30" s="240"/>
      <c r="O30" s="240"/>
      <c r="P30" s="241">
        <f t="shared" si="3"/>
        <v>0</v>
      </c>
      <c r="Q30" s="240">
        <v>1</v>
      </c>
      <c r="R30" s="240"/>
      <c r="S30" s="240"/>
      <c r="T30" s="241">
        <f t="shared" si="4"/>
        <v>0</v>
      </c>
      <c r="U30" s="240">
        <v>1</v>
      </c>
      <c r="V30" s="240"/>
      <c r="W30" s="240"/>
      <c r="X30" s="241">
        <f t="shared" si="5"/>
        <v>0</v>
      </c>
      <c r="Y30" s="240">
        <v>1</v>
      </c>
      <c r="Z30" s="240"/>
      <c r="AA30" s="240"/>
      <c r="AB30" s="241">
        <f t="shared" si="6"/>
        <v>0</v>
      </c>
      <c r="AC30" s="240">
        <v>1</v>
      </c>
      <c r="AD30" s="240"/>
      <c r="AE30" s="240"/>
      <c r="AF30" s="242">
        <f t="shared" si="7"/>
        <v>0</v>
      </c>
      <c r="AG30" s="240">
        <v>1</v>
      </c>
      <c r="AH30" s="240"/>
      <c r="AI30" s="240"/>
      <c r="AJ30" s="242">
        <f t="shared" si="8"/>
        <v>0</v>
      </c>
      <c r="AK30" s="240">
        <v>1</v>
      </c>
      <c r="AL30" s="240"/>
      <c r="AM30" s="240"/>
      <c r="AN30" s="243">
        <f t="shared" si="9"/>
        <v>0</v>
      </c>
      <c r="AO30" s="240">
        <v>1</v>
      </c>
      <c r="AP30" s="240"/>
      <c r="AQ30" s="240"/>
      <c r="AR30" s="244">
        <f t="shared" si="10"/>
        <v>0</v>
      </c>
      <c r="AS30" s="240">
        <v>1</v>
      </c>
      <c r="AT30" s="240"/>
      <c r="AU30" s="240"/>
      <c r="AV30" s="241">
        <f t="shared" si="11"/>
        <v>0</v>
      </c>
      <c r="AW30" s="240">
        <v>1</v>
      </c>
      <c r="AX30" s="240"/>
      <c r="AY30" s="240"/>
      <c r="AZ30" s="241">
        <f t="shared" si="12"/>
        <v>0</v>
      </c>
      <c r="BA30" s="238">
        <f t="shared" si="13"/>
        <v>3000</v>
      </c>
      <c r="BB30" s="245">
        <v>3000</v>
      </c>
      <c r="BC30" s="238">
        <f t="shared" si="14"/>
        <v>0</v>
      </c>
      <c r="BD30" s="238" t="str">
        <f t="shared" si="15"/>
        <v>geen actie</v>
      </c>
      <c r="BE30" s="246">
        <v>20</v>
      </c>
      <c r="BF30" s="246"/>
      <c r="BG30" s="246"/>
      <c r="BH30" s="246"/>
    </row>
    <row r="31" spans="1:65" ht="17.25" customHeight="1" x14ac:dyDescent="0.25">
      <c r="A31" s="231">
        <v>30</v>
      </c>
      <c r="B31" s="231" t="str">
        <f t="shared" si="0"/>
        <v>v</v>
      </c>
      <c r="C31" s="149"/>
      <c r="D31" s="238"/>
      <c r="E31" s="233" t="s">
        <v>395</v>
      </c>
      <c r="F31" s="237"/>
      <c r="G31" s="255" t="s">
        <v>374</v>
      </c>
      <c r="H31" s="236">
        <f t="shared" si="1"/>
        <v>124.83333333333333</v>
      </c>
      <c r="I31" s="250">
        <v>2007</v>
      </c>
      <c r="J31" s="178">
        <f>[3]Aantallen!$B$1-I31</f>
        <v>13</v>
      </c>
      <c r="K31" s="238">
        <f t="shared" si="16"/>
        <v>82.833333333333329</v>
      </c>
      <c r="L31" s="239">
        <v>42</v>
      </c>
      <c r="M31" s="240">
        <v>12</v>
      </c>
      <c r="N31" s="240">
        <v>2</v>
      </c>
      <c r="O31" s="240">
        <v>37</v>
      </c>
      <c r="P31" s="241">
        <f t="shared" si="3"/>
        <v>47.5</v>
      </c>
      <c r="Q31" s="240">
        <v>15</v>
      </c>
      <c r="R31" s="240">
        <v>2</v>
      </c>
      <c r="S31" s="240">
        <v>33</v>
      </c>
      <c r="T31" s="241">
        <f t="shared" si="4"/>
        <v>35.333333333333329</v>
      </c>
      <c r="U31" s="240">
        <v>1</v>
      </c>
      <c r="V31" s="240"/>
      <c r="W31" s="240"/>
      <c r="X31" s="241">
        <f t="shared" si="5"/>
        <v>0</v>
      </c>
      <c r="Y31" s="240">
        <v>1</v>
      </c>
      <c r="Z31" s="240"/>
      <c r="AA31" s="240"/>
      <c r="AB31" s="241">
        <f t="shared" si="6"/>
        <v>0</v>
      </c>
      <c r="AC31" s="240">
        <v>1</v>
      </c>
      <c r="AD31" s="240"/>
      <c r="AE31" s="240"/>
      <c r="AF31" s="242">
        <f t="shared" si="7"/>
        <v>0</v>
      </c>
      <c r="AG31" s="240">
        <v>1</v>
      </c>
      <c r="AH31" s="240"/>
      <c r="AI31" s="240"/>
      <c r="AJ31" s="242">
        <f t="shared" si="8"/>
        <v>0</v>
      </c>
      <c r="AK31" s="240">
        <v>1</v>
      </c>
      <c r="AL31" s="240"/>
      <c r="AM31" s="240"/>
      <c r="AN31" s="243">
        <f t="shared" si="9"/>
        <v>0</v>
      </c>
      <c r="AO31" s="240">
        <v>1</v>
      </c>
      <c r="AP31" s="240"/>
      <c r="AQ31" s="240"/>
      <c r="AR31" s="244">
        <f t="shared" si="10"/>
        <v>0</v>
      </c>
      <c r="AS31" s="240">
        <v>1</v>
      </c>
      <c r="AT31" s="240"/>
      <c r="AU31" s="240"/>
      <c r="AV31" s="241">
        <f t="shared" si="11"/>
        <v>0</v>
      </c>
      <c r="AW31" s="240">
        <v>1</v>
      </c>
      <c r="AX31" s="240"/>
      <c r="AY31" s="240"/>
      <c r="AZ31" s="241">
        <f t="shared" si="12"/>
        <v>0</v>
      </c>
      <c r="BA31" s="238">
        <f t="shared" si="13"/>
        <v>0</v>
      </c>
      <c r="BB31" s="245">
        <v>0</v>
      </c>
      <c r="BC31" s="238">
        <f t="shared" si="14"/>
        <v>0</v>
      </c>
      <c r="BD31" s="238" t="str">
        <f t="shared" si="15"/>
        <v>geen actie</v>
      </c>
      <c r="BE31" s="246">
        <v>30</v>
      </c>
      <c r="BF31" s="246"/>
      <c r="BI31" s="246"/>
    </row>
    <row r="32" spans="1:65" ht="17.25" customHeight="1" x14ac:dyDescent="0.25">
      <c r="A32" s="231">
        <v>22</v>
      </c>
      <c r="B32" s="231" t="str">
        <f t="shared" si="0"/>
        <v>v</v>
      </c>
      <c r="C32" s="149" t="s">
        <v>239</v>
      </c>
      <c r="D32" s="232"/>
      <c r="E32" s="233" t="s">
        <v>396</v>
      </c>
      <c r="F32" s="237">
        <v>113744</v>
      </c>
      <c r="G32" s="255" t="s">
        <v>371</v>
      </c>
      <c r="H32" s="236">
        <f t="shared" si="1"/>
        <v>681.57142857142856</v>
      </c>
      <c r="I32" s="250">
        <v>2003</v>
      </c>
      <c r="J32" s="178">
        <f>[3]Aantallen!$B$1-I32</f>
        <v>17</v>
      </c>
      <c r="K32" s="238">
        <f t="shared" si="16"/>
        <v>0</v>
      </c>
      <c r="L32" s="239">
        <v>681.57142857142856</v>
      </c>
      <c r="M32" s="240">
        <v>1</v>
      </c>
      <c r="N32" s="240"/>
      <c r="O32" s="240"/>
      <c r="P32" s="241">
        <f t="shared" si="3"/>
        <v>0</v>
      </c>
      <c r="Q32" s="240">
        <v>1</v>
      </c>
      <c r="R32" s="240"/>
      <c r="S32" s="240"/>
      <c r="T32" s="241">
        <f t="shared" si="4"/>
        <v>0</v>
      </c>
      <c r="U32" s="240">
        <v>1</v>
      </c>
      <c r="V32" s="240"/>
      <c r="W32" s="240"/>
      <c r="X32" s="241">
        <f t="shared" si="5"/>
        <v>0</v>
      </c>
      <c r="Y32" s="240">
        <v>1</v>
      </c>
      <c r="Z32" s="240"/>
      <c r="AA32" s="240"/>
      <c r="AB32" s="241">
        <f t="shared" si="6"/>
        <v>0</v>
      </c>
      <c r="AC32" s="240">
        <v>1</v>
      </c>
      <c r="AD32" s="240"/>
      <c r="AE32" s="240"/>
      <c r="AF32" s="242">
        <f t="shared" si="7"/>
        <v>0</v>
      </c>
      <c r="AG32" s="240">
        <v>1</v>
      </c>
      <c r="AH32" s="240"/>
      <c r="AI32" s="240"/>
      <c r="AJ32" s="242">
        <f t="shared" si="8"/>
        <v>0</v>
      </c>
      <c r="AK32" s="240">
        <v>1</v>
      </c>
      <c r="AL32" s="240"/>
      <c r="AM32" s="240"/>
      <c r="AN32" s="243">
        <f t="shared" si="9"/>
        <v>0</v>
      </c>
      <c r="AO32" s="240">
        <v>1</v>
      </c>
      <c r="AP32" s="240"/>
      <c r="AQ32" s="240"/>
      <c r="AR32" s="244">
        <f t="shared" si="10"/>
        <v>0</v>
      </c>
      <c r="AS32" s="240">
        <v>1</v>
      </c>
      <c r="AT32" s="240"/>
      <c r="AU32" s="240"/>
      <c r="AV32" s="241">
        <f t="shared" si="11"/>
        <v>0</v>
      </c>
      <c r="AW32" s="240">
        <v>1</v>
      </c>
      <c r="AX32" s="240"/>
      <c r="AY32" s="240"/>
      <c r="AZ32" s="241">
        <f t="shared" si="12"/>
        <v>0</v>
      </c>
      <c r="BA32" s="238" t="str">
        <f t="shared" si="13"/>
        <v>500</v>
      </c>
      <c r="BB32" s="245">
        <v>500</v>
      </c>
      <c r="BC32" s="238">
        <f t="shared" si="14"/>
        <v>0</v>
      </c>
      <c r="BD32" s="238" t="str">
        <f t="shared" si="15"/>
        <v>geen actie</v>
      </c>
      <c r="BE32" s="246">
        <v>22</v>
      </c>
      <c r="BF32" s="246"/>
      <c r="BI32" s="246"/>
    </row>
    <row r="33" spans="1:65" ht="17.25" customHeight="1" x14ac:dyDescent="0.25">
      <c r="A33" s="231">
        <v>23</v>
      </c>
      <c r="B33" s="231" t="str">
        <f t="shared" si="0"/>
        <v>v</v>
      </c>
      <c r="C33" s="149"/>
      <c r="D33" s="232"/>
      <c r="E33" s="233" t="s">
        <v>397</v>
      </c>
      <c r="F33" s="237"/>
      <c r="G33" s="248" t="s">
        <v>374</v>
      </c>
      <c r="H33" s="236">
        <f t="shared" si="1"/>
        <v>19.5</v>
      </c>
      <c r="I33" s="250">
        <v>2008</v>
      </c>
      <c r="J33" s="178">
        <f>[3]Aantallen!$B$1-I33</f>
        <v>12</v>
      </c>
      <c r="K33" s="238">
        <f t="shared" si="16"/>
        <v>0</v>
      </c>
      <c r="L33" s="239">
        <v>19.5</v>
      </c>
      <c r="M33" s="240">
        <v>1</v>
      </c>
      <c r="N33" s="240"/>
      <c r="O33" s="240"/>
      <c r="P33" s="241">
        <f t="shared" si="3"/>
        <v>0</v>
      </c>
      <c r="Q33" s="240">
        <v>1</v>
      </c>
      <c r="R33" s="240"/>
      <c r="S33" s="240"/>
      <c r="T33" s="241">
        <f t="shared" si="4"/>
        <v>0</v>
      </c>
      <c r="U33" s="240">
        <v>1</v>
      </c>
      <c r="V33" s="240"/>
      <c r="W33" s="240"/>
      <c r="X33" s="241">
        <f t="shared" si="5"/>
        <v>0</v>
      </c>
      <c r="Y33" s="240">
        <v>1</v>
      </c>
      <c r="Z33" s="240"/>
      <c r="AA33" s="240"/>
      <c r="AB33" s="241">
        <f t="shared" si="6"/>
        <v>0</v>
      </c>
      <c r="AC33" s="240">
        <v>1</v>
      </c>
      <c r="AD33" s="240"/>
      <c r="AE33" s="240"/>
      <c r="AF33" s="242">
        <f t="shared" si="7"/>
        <v>0</v>
      </c>
      <c r="AG33" s="240">
        <v>1</v>
      </c>
      <c r="AH33" s="240"/>
      <c r="AI33" s="240"/>
      <c r="AJ33" s="242">
        <f t="shared" si="8"/>
        <v>0</v>
      </c>
      <c r="AK33" s="240">
        <v>1</v>
      </c>
      <c r="AL33" s="240"/>
      <c r="AM33" s="240"/>
      <c r="AN33" s="243">
        <f t="shared" si="9"/>
        <v>0</v>
      </c>
      <c r="AO33" s="240">
        <v>1</v>
      </c>
      <c r="AP33" s="240"/>
      <c r="AQ33" s="240"/>
      <c r="AR33" s="244">
        <f t="shared" si="10"/>
        <v>0</v>
      </c>
      <c r="AS33" s="240">
        <v>1</v>
      </c>
      <c r="AT33" s="240"/>
      <c r="AU33" s="240"/>
      <c r="AV33" s="241">
        <f t="shared" si="11"/>
        <v>0</v>
      </c>
      <c r="AW33" s="240">
        <v>1</v>
      </c>
      <c r="AX33" s="240"/>
      <c r="AY33" s="240"/>
      <c r="AZ33" s="241">
        <f t="shared" si="12"/>
        <v>0</v>
      </c>
      <c r="BA33" s="238">
        <f t="shared" si="13"/>
        <v>0</v>
      </c>
      <c r="BB33" s="245">
        <v>0</v>
      </c>
      <c r="BC33" s="238">
        <f t="shared" si="14"/>
        <v>0</v>
      </c>
      <c r="BD33" s="238" t="str">
        <f t="shared" si="15"/>
        <v>geen actie</v>
      </c>
      <c r="BE33" s="246">
        <v>23</v>
      </c>
      <c r="BF33" s="246"/>
      <c r="BG33" s="246"/>
      <c r="BH33" s="246"/>
    </row>
    <row r="34" spans="1:65" ht="17.25" customHeight="1" x14ac:dyDescent="0.25">
      <c r="A34" s="231">
        <v>46</v>
      </c>
      <c r="B34" s="231" t="str">
        <f t="shared" ref="B34:B65" si="17">IF(A34=BE34,"v","x")</f>
        <v>v</v>
      </c>
      <c r="C34" s="149"/>
      <c r="D34" s="200"/>
      <c r="E34" s="249" t="s">
        <v>426</v>
      </c>
      <c r="F34" s="149">
        <v>118259</v>
      </c>
      <c r="G34" s="177" t="s">
        <v>649</v>
      </c>
      <c r="H34" s="236">
        <f t="shared" ref="H34:H65" si="18">SUM(L34+P34+T34+X34+AB34+AF34+AJ34+AN34+AR34+AV34+AZ34)</f>
        <v>128</v>
      </c>
      <c r="I34" s="238"/>
      <c r="J34" s="178">
        <f>[3]Aantallen!$B$1-I34</f>
        <v>2020</v>
      </c>
      <c r="K34" s="238">
        <f t="shared" si="16"/>
        <v>0</v>
      </c>
      <c r="L34" s="239">
        <v>128</v>
      </c>
      <c r="M34" s="240">
        <v>1</v>
      </c>
      <c r="N34" s="240"/>
      <c r="O34" s="240"/>
      <c r="P34" s="241">
        <f t="shared" ref="P34:P65" si="19">SUM(N34*10+O34)/M34*10</f>
        <v>0</v>
      </c>
      <c r="Q34" s="240">
        <v>1</v>
      </c>
      <c r="R34" s="240"/>
      <c r="S34" s="240"/>
      <c r="T34" s="241">
        <f t="shared" ref="T34:T65" si="20">SUM(R34*10+S34)/Q34*10</f>
        <v>0</v>
      </c>
      <c r="U34" s="240">
        <v>1</v>
      </c>
      <c r="V34" s="240"/>
      <c r="W34" s="240"/>
      <c r="X34" s="241">
        <f t="shared" ref="X34:X65" si="21">SUM(V34*10+W34)/U34*10</f>
        <v>0</v>
      </c>
      <c r="Y34" s="240">
        <v>1</v>
      </c>
      <c r="Z34" s="240"/>
      <c r="AA34" s="240"/>
      <c r="AB34" s="241">
        <f t="shared" ref="AB34:AB65" si="22">SUM(Z34*10+AA34/2)/Y34*10</f>
        <v>0</v>
      </c>
      <c r="AC34" s="240">
        <v>1</v>
      </c>
      <c r="AD34" s="240"/>
      <c r="AE34" s="240"/>
      <c r="AF34" s="242">
        <f t="shared" ref="AF34:AF65" si="23">SUM(AD34*10+AE34)/AC34*10</f>
        <v>0</v>
      </c>
      <c r="AG34" s="240">
        <v>1</v>
      </c>
      <c r="AH34" s="240"/>
      <c r="AI34" s="240"/>
      <c r="AJ34" s="242">
        <f t="shared" ref="AJ34:AJ65" si="24">SUM(AH34*10+AI34)/AG34*10</f>
        <v>0</v>
      </c>
      <c r="AK34" s="240">
        <v>1</v>
      </c>
      <c r="AL34" s="240"/>
      <c r="AM34" s="240"/>
      <c r="AN34" s="243">
        <f t="shared" ref="AN34:AN65" si="25">SUM(AL34*10+AM34)/AK34*10</f>
        <v>0</v>
      </c>
      <c r="AO34" s="240">
        <v>1</v>
      </c>
      <c r="AP34" s="240"/>
      <c r="AQ34" s="240"/>
      <c r="AR34" s="244">
        <f t="shared" ref="AR34:AR65" si="26">SUM(AP34*10+AQ34)/AO34*10</f>
        <v>0</v>
      </c>
      <c r="AS34" s="240">
        <v>1</v>
      </c>
      <c r="AT34" s="240"/>
      <c r="AU34" s="240"/>
      <c r="AV34" s="241">
        <f t="shared" ref="AV34:AV65" si="27">SUM(AT34*10+AU34)/AS34*10</f>
        <v>0</v>
      </c>
      <c r="AW34" s="240">
        <v>1</v>
      </c>
      <c r="AX34" s="240"/>
      <c r="AY34" s="240"/>
      <c r="AZ34" s="241">
        <f t="shared" ref="AZ34:AZ65" si="28">SUM(AX34*10+AY34)/AW34*10</f>
        <v>0</v>
      </c>
      <c r="BA34" s="238">
        <f t="shared" ref="BA34:BA67" si="29">IF(H34&lt;250,0,IF(H34&lt;500,250,IF(H34&lt;750,"500",IF(H34&lt;1000,750,IF(H34&lt;1500,1000,IF(H34&lt;2000,1500,IF(H34&lt;2500,2000,IF(H34&lt;3000,2500,3000))))))))</f>
        <v>0</v>
      </c>
      <c r="BB34" s="245">
        <v>0</v>
      </c>
      <c r="BC34" s="238">
        <f t="shared" ref="BC34:BC65" si="30">BA34-BB34</f>
        <v>0</v>
      </c>
      <c r="BD34" s="238" t="str">
        <f t="shared" ref="BD34:BD65" si="31">IF(BC34=0,"geen actie",CONCATENATE("diploma uitschrijven: ",BA34," punten"))</f>
        <v>geen actie</v>
      </c>
      <c r="BE34" s="246">
        <v>46</v>
      </c>
      <c r="BG34" s="246"/>
      <c r="BH34" s="246"/>
      <c r="BI34" s="246"/>
      <c r="BJ34" s="246"/>
      <c r="BK34" s="246"/>
      <c r="BL34" s="246"/>
      <c r="BM34" s="246"/>
    </row>
    <row r="35" spans="1:65" ht="17.25" customHeight="1" x14ac:dyDescent="0.25">
      <c r="A35" s="231">
        <v>24</v>
      </c>
      <c r="B35" s="231" t="str">
        <f t="shared" si="17"/>
        <v>v</v>
      </c>
      <c r="C35" s="149" t="s">
        <v>239</v>
      </c>
      <c r="D35" s="238"/>
      <c r="E35" s="233" t="s">
        <v>398</v>
      </c>
      <c r="F35" s="253" t="s">
        <v>399</v>
      </c>
      <c r="G35" s="177" t="s">
        <v>340</v>
      </c>
      <c r="H35" s="236">
        <f t="shared" si="18"/>
        <v>1207.8766788766789</v>
      </c>
      <c r="I35" s="231">
        <v>2004</v>
      </c>
      <c r="J35" s="178">
        <f>[3]Aantallen!$B$1-I35</f>
        <v>16</v>
      </c>
      <c r="K35" s="238">
        <f t="shared" si="16"/>
        <v>69.5</v>
      </c>
      <c r="L35" s="239">
        <v>1138.3766788766789</v>
      </c>
      <c r="M35" s="240">
        <v>10</v>
      </c>
      <c r="N35" s="240">
        <v>0</v>
      </c>
      <c r="O35" s="240">
        <v>22</v>
      </c>
      <c r="P35" s="241">
        <f t="shared" si="19"/>
        <v>22</v>
      </c>
      <c r="Q35" s="240">
        <v>12</v>
      </c>
      <c r="R35" s="240">
        <v>2</v>
      </c>
      <c r="S35" s="240">
        <v>37</v>
      </c>
      <c r="T35" s="241">
        <f t="shared" si="20"/>
        <v>47.5</v>
      </c>
      <c r="U35" s="240">
        <v>1</v>
      </c>
      <c r="V35" s="240"/>
      <c r="W35" s="240"/>
      <c r="X35" s="241">
        <f t="shared" si="21"/>
        <v>0</v>
      </c>
      <c r="Y35" s="240">
        <v>1</v>
      </c>
      <c r="Z35" s="240"/>
      <c r="AA35" s="240"/>
      <c r="AB35" s="241">
        <f t="shared" si="22"/>
        <v>0</v>
      </c>
      <c r="AC35" s="240">
        <v>1</v>
      </c>
      <c r="AD35" s="240"/>
      <c r="AE35" s="240"/>
      <c r="AF35" s="242">
        <f t="shared" si="23"/>
        <v>0</v>
      </c>
      <c r="AG35" s="240">
        <v>1</v>
      </c>
      <c r="AH35" s="240"/>
      <c r="AI35" s="240"/>
      <c r="AJ35" s="242">
        <f t="shared" si="24"/>
        <v>0</v>
      </c>
      <c r="AK35" s="240">
        <v>1</v>
      </c>
      <c r="AL35" s="240"/>
      <c r="AM35" s="240"/>
      <c r="AN35" s="243">
        <f t="shared" si="25"/>
        <v>0</v>
      </c>
      <c r="AO35" s="240">
        <v>1</v>
      </c>
      <c r="AP35" s="240"/>
      <c r="AQ35" s="240"/>
      <c r="AR35" s="244">
        <f t="shared" si="26"/>
        <v>0</v>
      </c>
      <c r="AS35" s="240">
        <v>1</v>
      </c>
      <c r="AT35" s="240"/>
      <c r="AU35" s="240"/>
      <c r="AV35" s="241">
        <f t="shared" si="27"/>
        <v>0</v>
      </c>
      <c r="AW35" s="240">
        <v>1</v>
      </c>
      <c r="AX35" s="240"/>
      <c r="AY35" s="240"/>
      <c r="AZ35" s="241">
        <f t="shared" si="28"/>
        <v>0</v>
      </c>
      <c r="BA35" s="238">
        <f t="shared" si="29"/>
        <v>1000</v>
      </c>
      <c r="BB35" s="245">
        <v>1000</v>
      </c>
      <c r="BC35" s="238">
        <f t="shared" si="30"/>
        <v>0</v>
      </c>
      <c r="BD35" s="238" t="str">
        <f t="shared" si="31"/>
        <v>geen actie</v>
      </c>
      <c r="BE35" s="246">
        <v>24</v>
      </c>
      <c r="BG35" s="246"/>
      <c r="BH35" s="246"/>
      <c r="BJ35" s="246"/>
      <c r="BK35" s="246"/>
      <c r="BL35" s="246"/>
      <c r="BM35" s="246"/>
    </row>
    <row r="36" spans="1:65" ht="17.25" customHeight="1" x14ac:dyDescent="0.25">
      <c r="A36" s="231">
        <v>47</v>
      </c>
      <c r="B36" s="231" t="str">
        <f t="shared" si="17"/>
        <v>v</v>
      </c>
      <c r="C36" s="149"/>
      <c r="D36" s="153"/>
      <c r="E36" s="249" t="s">
        <v>427</v>
      </c>
      <c r="F36" s="274">
        <v>118413</v>
      </c>
      <c r="G36" s="235" t="s">
        <v>374</v>
      </c>
      <c r="H36" s="260">
        <f t="shared" si="18"/>
        <v>353.75</v>
      </c>
      <c r="I36" s="500"/>
      <c r="J36" s="178">
        <f>[3]Aantallen!$B$1-I36</f>
        <v>2020</v>
      </c>
      <c r="K36" s="238">
        <f t="shared" si="16"/>
        <v>0</v>
      </c>
      <c r="L36" s="239">
        <v>353.75</v>
      </c>
      <c r="M36" s="240">
        <v>1</v>
      </c>
      <c r="N36" s="240"/>
      <c r="O36" s="240"/>
      <c r="P36" s="241">
        <f t="shared" si="19"/>
        <v>0</v>
      </c>
      <c r="Q36" s="240">
        <v>1</v>
      </c>
      <c r="R36" s="240"/>
      <c r="S36" s="240"/>
      <c r="T36" s="241">
        <f t="shared" si="20"/>
        <v>0</v>
      </c>
      <c r="U36" s="240">
        <v>1</v>
      </c>
      <c r="V36" s="240"/>
      <c r="W36" s="240"/>
      <c r="X36" s="241">
        <f t="shared" si="21"/>
        <v>0</v>
      </c>
      <c r="Y36" s="240">
        <v>1</v>
      </c>
      <c r="Z36" s="240"/>
      <c r="AA36" s="240"/>
      <c r="AB36" s="241">
        <f t="shared" si="22"/>
        <v>0</v>
      </c>
      <c r="AC36" s="240">
        <v>1</v>
      </c>
      <c r="AD36" s="240"/>
      <c r="AE36" s="240"/>
      <c r="AF36" s="242">
        <f t="shared" si="23"/>
        <v>0</v>
      </c>
      <c r="AG36" s="240">
        <v>1</v>
      </c>
      <c r="AH36" s="240"/>
      <c r="AI36" s="240"/>
      <c r="AJ36" s="242">
        <f t="shared" si="24"/>
        <v>0</v>
      </c>
      <c r="AK36" s="240">
        <v>1</v>
      </c>
      <c r="AL36" s="240"/>
      <c r="AM36" s="240"/>
      <c r="AN36" s="243">
        <f t="shared" si="25"/>
        <v>0</v>
      </c>
      <c r="AO36" s="240">
        <v>1</v>
      </c>
      <c r="AP36" s="240"/>
      <c r="AQ36" s="240"/>
      <c r="AR36" s="244">
        <f t="shared" si="26"/>
        <v>0</v>
      </c>
      <c r="AS36" s="240">
        <v>1</v>
      </c>
      <c r="AT36" s="240"/>
      <c r="AU36" s="240"/>
      <c r="AV36" s="241">
        <f t="shared" si="27"/>
        <v>0</v>
      </c>
      <c r="AW36" s="240">
        <v>1</v>
      </c>
      <c r="AX36" s="240"/>
      <c r="AY36" s="240"/>
      <c r="AZ36" s="241">
        <f t="shared" si="28"/>
        <v>0</v>
      </c>
      <c r="BA36" s="238">
        <f t="shared" si="29"/>
        <v>250</v>
      </c>
      <c r="BB36" s="245">
        <v>0</v>
      </c>
      <c r="BC36" s="238">
        <f t="shared" si="30"/>
        <v>250</v>
      </c>
      <c r="BD36" s="238" t="str">
        <f t="shared" si="31"/>
        <v>diploma uitschrijven: 250 punten</v>
      </c>
      <c r="BE36" s="246">
        <v>47</v>
      </c>
      <c r="BG36" s="246"/>
      <c r="BH36" s="246"/>
      <c r="BI36" s="246"/>
    </row>
    <row r="37" spans="1:65" ht="17.25" customHeight="1" x14ac:dyDescent="0.25">
      <c r="A37" s="231">
        <v>48</v>
      </c>
      <c r="B37" s="231" t="str">
        <f t="shared" si="17"/>
        <v>v</v>
      </c>
      <c r="C37" s="149"/>
      <c r="D37" s="200"/>
      <c r="E37" s="174" t="s">
        <v>400</v>
      </c>
      <c r="F37" s="149"/>
      <c r="G37" s="177" t="s">
        <v>649</v>
      </c>
      <c r="H37" s="236">
        <f t="shared" si="18"/>
        <v>73</v>
      </c>
      <c r="I37" s="238"/>
      <c r="J37" s="178">
        <f>[3]Aantallen!$B$1-I37</f>
        <v>2020</v>
      </c>
      <c r="K37" s="238">
        <f t="shared" si="16"/>
        <v>0</v>
      </c>
      <c r="L37" s="239">
        <v>73</v>
      </c>
      <c r="M37" s="240">
        <v>1</v>
      </c>
      <c r="N37" s="240"/>
      <c r="O37" s="240"/>
      <c r="P37" s="241">
        <f t="shared" si="19"/>
        <v>0</v>
      </c>
      <c r="Q37" s="240">
        <v>1</v>
      </c>
      <c r="R37" s="240"/>
      <c r="S37" s="240"/>
      <c r="T37" s="241">
        <f t="shared" si="20"/>
        <v>0</v>
      </c>
      <c r="U37" s="240">
        <v>1</v>
      </c>
      <c r="V37" s="240"/>
      <c r="W37" s="240"/>
      <c r="X37" s="241">
        <f t="shared" si="21"/>
        <v>0</v>
      </c>
      <c r="Y37" s="240">
        <v>1</v>
      </c>
      <c r="Z37" s="240"/>
      <c r="AA37" s="240"/>
      <c r="AB37" s="241">
        <f t="shared" si="22"/>
        <v>0</v>
      </c>
      <c r="AC37" s="240">
        <v>1</v>
      </c>
      <c r="AD37" s="240"/>
      <c r="AE37" s="240"/>
      <c r="AF37" s="242">
        <f t="shared" si="23"/>
        <v>0</v>
      </c>
      <c r="AG37" s="240">
        <v>1</v>
      </c>
      <c r="AH37" s="240"/>
      <c r="AI37" s="240"/>
      <c r="AJ37" s="242">
        <f t="shared" si="24"/>
        <v>0</v>
      </c>
      <c r="AK37" s="240">
        <v>1</v>
      </c>
      <c r="AL37" s="240"/>
      <c r="AM37" s="240"/>
      <c r="AN37" s="243">
        <f t="shared" si="25"/>
        <v>0</v>
      </c>
      <c r="AO37" s="240">
        <v>1</v>
      </c>
      <c r="AP37" s="240"/>
      <c r="AQ37" s="240"/>
      <c r="AR37" s="244">
        <f t="shared" si="26"/>
        <v>0</v>
      </c>
      <c r="AS37" s="240">
        <v>1</v>
      </c>
      <c r="AT37" s="240"/>
      <c r="AU37" s="240"/>
      <c r="AV37" s="241">
        <f t="shared" si="27"/>
        <v>0</v>
      </c>
      <c r="AW37" s="240">
        <v>1</v>
      </c>
      <c r="AX37" s="240"/>
      <c r="AY37" s="240"/>
      <c r="AZ37" s="241">
        <f t="shared" si="28"/>
        <v>0</v>
      </c>
      <c r="BA37" s="238">
        <f t="shared" si="29"/>
        <v>0</v>
      </c>
      <c r="BB37" s="245">
        <v>0</v>
      </c>
      <c r="BC37" s="238">
        <f t="shared" si="30"/>
        <v>0</v>
      </c>
      <c r="BD37" s="238" t="str">
        <f t="shared" si="31"/>
        <v>geen actie</v>
      </c>
      <c r="BE37" s="246">
        <v>48</v>
      </c>
      <c r="BG37" s="246"/>
      <c r="BH37" s="246"/>
      <c r="BI37" s="246"/>
      <c r="BJ37" s="246"/>
      <c r="BK37" s="246"/>
      <c r="BL37" s="246"/>
      <c r="BM37" s="246"/>
    </row>
    <row r="38" spans="1:65" ht="17.25" customHeight="1" x14ac:dyDescent="0.25">
      <c r="A38" s="231">
        <v>25</v>
      </c>
      <c r="B38" s="231" t="str">
        <f t="shared" si="17"/>
        <v>v</v>
      </c>
      <c r="C38" s="231"/>
      <c r="D38" s="232"/>
      <c r="E38" s="505" t="s">
        <v>400</v>
      </c>
      <c r="F38" s="253"/>
      <c r="G38" s="177" t="s">
        <v>384</v>
      </c>
      <c r="H38" s="176">
        <f t="shared" si="18"/>
        <v>52</v>
      </c>
      <c r="I38" s="149">
        <v>2007</v>
      </c>
      <c r="J38" s="178">
        <f>[3]Aantallen!$B$1-I38</f>
        <v>13</v>
      </c>
      <c r="K38" s="238">
        <f t="shared" si="16"/>
        <v>0</v>
      </c>
      <c r="L38" s="254">
        <v>52</v>
      </c>
      <c r="M38" s="240">
        <v>1</v>
      </c>
      <c r="N38" s="240"/>
      <c r="O38" s="240"/>
      <c r="P38" s="241">
        <f t="shared" si="19"/>
        <v>0</v>
      </c>
      <c r="Q38" s="240">
        <v>1</v>
      </c>
      <c r="R38" s="240"/>
      <c r="S38" s="240"/>
      <c r="T38" s="241">
        <f t="shared" si="20"/>
        <v>0</v>
      </c>
      <c r="U38" s="240">
        <v>1</v>
      </c>
      <c r="V38" s="240"/>
      <c r="W38" s="240"/>
      <c r="X38" s="241">
        <f t="shared" si="21"/>
        <v>0</v>
      </c>
      <c r="Y38" s="240">
        <v>1</v>
      </c>
      <c r="Z38" s="240"/>
      <c r="AA38" s="240"/>
      <c r="AB38" s="241">
        <f t="shared" si="22"/>
        <v>0</v>
      </c>
      <c r="AC38" s="240">
        <v>1</v>
      </c>
      <c r="AD38" s="240"/>
      <c r="AE38" s="240"/>
      <c r="AF38" s="242">
        <f t="shared" si="23"/>
        <v>0</v>
      </c>
      <c r="AG38" s="240">
        <v>1</v>
      </c>
      <c r="AH38" s="240"/>
      <c r="AI38" s="240"/>
      <c r="AJ38" s="242">
        <f t="shared" si="24"/>
        <v>0</v>
      </c>
      <c r="AK38" s="240">
        <v>1</v>
      </c>
      <c r="AL38" s="240"/>
      <c r="AM38" s="240"/>
      <c r="AN38" s="243">
        <f t="shared" si="25"/>
        <v>0</v>
      </c>
      <c r="AO38" s="240">
        <v>1</v>
      </c>
      <c r="AP38" s="240"/>
      <c r="AQ38" s="240"/>
      <c r="AR38" s="244">
        <f t="shared" si="26"/>
        <v>0</v>
      </c>
      <c r="AS38" s="240">
        <v>1</v>
      </c>
      <c r="AT38" s="240"/>
      <c r="AU38" s="240"/>
      <c r="AV38" s="241">
        <f t="shared" si="27"/>
        <v>0</v>
      </c>
      <c r="AW38" s="240">
        <v>1</v>
      </c>
      <c r="AX38" s="240"/>
      <c r="AY38" s="240"/>
      <c r="AZ38" s="241">
        <f t="shared" si="28"/>
        <v>0</v>
      </c>
      <c r="BA38" s="238">
        <f t="shared" si="29"/>
        <v>0</v>
      </c>
      <c r="BB38" s="245">
        <v>0</v>
      </c>
      <c r="BC38" s="238">
        <f t="shared" si="30"/>
        <v>0</v>
      </c>
      <c r="BD38" s="238" t="str">
        <f t="shared" si="31"/>
        <v>geen actie</v>
      </c>
      <c r="BE38" s="246">
        <v>25</v>
      </c>
      <c r="BI38" s="246"/>
      <c r="BJ38" s="246"/>
      <c r="BK38" s="246"/>
      <c r="BL38" s="246"/>
      <c r="BM38" s="246"/>
    </row>
    <row r="39" spans="1:65" ht="17.25" customHeight="1" x14ac:dyDescent="0.25">
      <c r="A39" s="231">
        <v>35</v>
      </c>
      <c r="B39" s="231" t="str">
        <f t="shared" si="17"/>
        <v>v</v>
      </c>
      <c r="C39" s="149"/>
      <c r="D39" s="469"/>
      <c r="E39" s="233" t="s">
        <v>401</v>
      </c>
      <c r="F39" s="237"/>
      <c r="G39" s="255" t="s">
        <v>340</v>
      </c>
      <c r="H39" s="236">
        <f t="shared" si="18"/>
        <v>46</v>
      </c>
      <c r="I39" s="250">
        <v>2006</v>
      </c>
      <c r="J39" s="178">
        <f>[3]Aantallen!$B$1-I39</f>
        <v>14</v>
      </c>
      <c r="K39" s="238">
        <f t="shared" si="16"/>
        <v>46</v>
      </c>
      <c r="L39" s="239">
        <v>0</v>
      </c>
      <c r="M39" s="240">
        <v>1</v>
      </c>
      <c r="N39" s="240"/>
      <c r="O39" s="240"/>
      <c r="P39" s="241">
        <f t="shared" si="19"/>
        <v>0</v>
      </c>
      <c r="Q39" s="240">
        <v>1</v>
      </c>
      <c r="R39" s="240"/>
      <c r="S39" s="240"/>
      <c r="T39" s="241">
        <f t="shared" si="20"/>
        <v>0</v>
      </c>
      <c r="U39" s="240">
        <v>1</v>
      </c>
      <c r="V39" s="240"/>
      <c r="W39" s="240"/>
      <c r="X39" s="241">
        <f t="shared" si="21"/>
        <v>0</v>
      </c>
      <c r="Y39" s="240">
        <v>1</v>
      </c>
      <c r="Z39" s="240"/>
      <c r="AA39" s="240"/>
      <c r="AB39" s="241">
        <f t="shared" si="22"/>
        <v>0</v>
      </c>
      <c r="AC39" s="240">
        <v>1</v>
      </c>
      <c r="AD39" s="240"/>
      <c r="AE39" s="240"/>
      <c r="AF39" s="242">
        <f t="shared" si="23"/>
        <v>0</v>
      </c>
      <c r="AG39" s="240">
        <v>1</v>
      </c>
      <c r="AH39" s="240"/>
      <c r="AI39" s="240"/>
      <c r="AJ39" s="242">
        <f t="shared" si="24"/>
        <v>0</v>
      </c>
      <c r="AK39" s="240">
        <v>10</v>
      </c>
      <c r="AL39" s="240">
        <v>2</v>
      </c>
      <c r="AM39" s="240">
        <v>26</v>
      </c>
      <c r="AN39" s="243">
        <f t="shared" si="25"/>
        <v>46</v>
      </c>
      <c r="AO39" s="240">
        <v>1</v>
      </c>
      <c r="AP39" s="240"/>
      <c r="AQ39" s="240"/>
      <c r="AR39" s="244">
        <f t="shared" si="26"/>
        <v>0</v>
      </c>
      <c r="AS39" s="240">
        <v>1</v>
      </c>
      <c r="AT39" s="240"/>
      <c r="AU39" s="240"/>
      <c r="AV39" s="241">
        <f t="shared" si="27"/>
        <v>0</v>
      </c>
      <c r="AW39" s="240">
        <v>1</v>
      </c>
      <c r="AX39" s="240"/>
      <c r="AY39" s="240"/>
      <c r="AZ39" s="241">
        <f t="shared" si="28"/>
        <v>0</v>
      </c>
      <c r="BA39" s="238">
        <f t="shared" si="29"/>
        <v>0</v>
      </c>
      <c r="BB39" s="245">
        <v>0</v>
      </c>
      <c r="BC39" s="238">
        <f t="shared" si="30"/>
        <v>0</v>
      </c>
      <c r="BD39" s="238" t="str">
        <f t="shared" si="31"/>
        <v>geen actie</v>
      </c>
      <c r="BE39" s="246">
        <v>35</v>
      </c>
      <c r="BF39" s="246"/>
      <c r="BI39" s="246"/>
      <c r="BJ39" s="246"/>
      <c r="BK39" s="246"/>
      <c r="BL39" s="246"/>
      <c r="BM39" s="246"/>
    </row>
    <row r="40" spans="1:65" ht="17.25" customHeight="1" x14ac:dyDescent="0.25">
      <c r="A40" s="231">
        <v>31</v>
      </c>
      <c r="B40" s="231" t="str">
        <f t="shared" si="17"/>
        <v>v</v>
      </c>
      <c r="C40" s="149"/>
      <c r="D40" s="238"/>
      <c r="E40" s="233" t="s">
        <v>402</v>
      </c>
      <c r="F40" s="234"/>
      <c r="G40" s="177" t="s">
        <v>374</v>
      </c>
      <c r="H40" s="236">
        <f t="shared" si="18"/>
        <v>110.66666666666667</v>
      </c>
      <c r="I40" s="231">
        <v>2004</v>
      </c>
      <c r="J40" s="178">
        <f>[3]Aantallen!$B$1-I40</f>
        <v>16</v>
      </c>
      <c r="K40" s="238">
        <f t="shared" si="16"/>
        <v>54.166666666666671</v>
      </c>
      <c r="L40" s="239">
        <v>56.5</v>
      </c>
      <c r="M40" s="240">
        <v>12</v>
      </c>
      <c r="N40" s="240">
        <v>3</v>
      </c>
      <c r="O40" s="240">
        <v>35</v>
      </c>
      <c r="P40" s="241">
        <f t="shared" si="19"/>
        <v>54.166666666666671</v>
      </c>
      <c r="Q40" s="240">
        <v>1</v>
      </c>
      <c r="R40" s="240"/>
      <c r="S40" s="240"/>
      <c r="T40" s="241">
        <f t="shared" si="20"/>
        <v>0</v>
      </c>
      <c r="U40" s="240">
        <v>1</v>
      </c>
      <c r="V40" s="240"/>
      <c r="W40" s="240"/>
      <c r="X40" s="241">
        <f t="shared" si="21"/>
        <v>0</v>
      </c>
      <c r="Y40" s="240">
        <v>1</v>
      </c>
      <c r="Z40" s="240"/>
      <c r="AA40" s="240"/>
      <c r="AB40" s="241">
        <f t="shared" si="22"/>
        <v>0</v>
      </c>
      <c r="AC40" s="240">
        <v>1</v>
      </c>
      <c r="AD40" s="240"/>
      <c r="AE40" s="240"/>
      <c r="AF40" s="242">
        <f t="shared" si="23"/>
        <v>0</v>
      </c>
      <c r="AG40" s="240">
        <v>1</v>
      </c>
      <c r="AH40" s="240"/>
      <c r="AI40" s="240"/>
      <c r="AJ40" s="242">
        <f t="shared" si="24"/>
        <v>0</v>
      </c>
      <c r="AK40" s="240">
        <v>1</v>
      </c>
      <c r="AL40" s="240"/>
      <c r="AM40" s="240"/>
      <c r="AN40" s="243">
        <f t="shared" si="25"/>
        <v>0</v>
      </c>
      <c r="AO40" s="240">
        <v>1</v>
      </c>
      <c r="AP40" s="240"/>
      <c r="AQ40" s="240"/>
      <c r="AR40" s="244">
        <f t="shared" si="26"/>
        <v>0</v>
      </c>
      <c r="AS40" s="240">
        <v>1</v>
      </c>
      <c r="AT40" s="240"/>
      <c r="AU40" s="240"/>
      <c r="AV40" s="241">
        <f t="shared" si="27"/>
        <v>0</v>
      </c>
      <c r="AW40" s="240">
        <v>1</v>
      </c>
      <c r="AX40" s="240"/>
      <c r="AY40" s="240"/>
      <c r="AZ40" s="241">
        <f t="shared" si="28"/>
        <v>0</v>
      </c>
      <c r="BA40" s="238">
        <f t="shared" si="29"/>
        <v>0</v>
      </c>
      <c r="BB40" s="245">
        <v>0</v>
      </c>
      <c r="BC40" s="238">
        <f t="shared" si="30"/>
        <v>0</v>
      </c>
      <c r="BD40" s="238" t="str">
        <f t="shared" si="31"/>
        <v>geen actie</v>
      </c>
      <c r="BE40" s="246">
        <v>31</v>
      </c>
      <c r="BF40" s="246"/>
      <c r="BI40" s="246"/>
      <c r="BJ40" s="246"/>
      <c r="BK40" s="246"/>
      <c r="BL40" s="246"/>
      <c r="BM40" s="246"/>
    </row>
    <row r="41" spans="1:65" ht="17.25" customHeight="1" x14ac:dyDescent="0.2">
      <c r="A41" s="231">
        <v>27</v>
      </c>
      <c r="B41" s="231" t="str">
        <f t="shared" si="17"/>
        <v>v</v>
      </c>
      <c r="C41" s="231" t="s">
        <v>239</v>
      </c>
      <c r="D41" s="232"/>
      <c r="E41" s="233" t="s">
        <v>403</v>
      </c>
      <c r="F41" s="234" t="s">
        <v>404</v>
      </c>
      <c r="G41" s="255" t="s">
        <v>384</v>
      </c>
      <c r="H41" s="236">
        <f t="shared" si="18"/>
        <v>1821.3558108558068</v>
      </c>
      <c r="I41" s="231">
        <v>2004</v>
      </c>
      <c r="J41" s="178">
        <f>[3]Aantallen!$B$1-I41</f>
        <v>16</v>
      </c>
      <c r="K41" s="238">
        <f t="shared" si="16"/>
        <v>0</v>
      </c>
      <c r="L41" s="239">
        <v>1821.3558108558068</v>
      </c>
      <c r="M41" s="240">
        <v>1</v>
      </c>
      <c r="N41" s="240"/>
      <c r="O41" s="240"/>
      <c r="P41" s="241">
        <f t="shared" si="19"/>
        <v>0</v>
      </c>
      <c r="Q41" s="240">
        <v>1</v>
      </c>
      <c r="R41" s="240"/>
      <c r="S41" s="240"/>
      <c r="T41" s="241">
        <f t="shared" si="20"/>
        <v>0</v>
      </c>
      <c r="U41" s="240">
        <v>1</v>
      </c>
      <c r="V41" s="240"/>
      <c r="W41" s="240"/>
      <c r="X41" s="241">
        <f t="shared" si="21"/>
        <v>0</v>
      </c>
      <c r="Y41" s="240">
        <v>1</v>
      </c>
      <c r="Z41" s="240"/>
      <c r="AA41" s="240"/>
      <c r="AB41" s="241">
        <f t="shared" si="22"/>
        <v>0</v>
      </c>
      <c r="AC41" s="240">
        <v>1</v>
      </c>
      <c r="AD41" s="240"/>
      <c r="AE41" s="240"/>
      <c r="AF41" s="242">
        <f t="shared" si="23"/>
        <v>0</v>
      </c>
      <c r="AG41" s="240">
        <v>1</v>
      </c>
      <c r="AH41" s="240"/>
      <c r="AI41" s="240"/>
      <c r="AJ41" s="242">
        <f t="shared" si="24"/>
        <v>0</v>
      </c>
      <c r="AK41" s="240">
        <v>1</v>
      </c>
      <c r="AL41" s="240"/>
      <c r="AM41" s="240"/>
      <c r="AN41" s="243">
        <f t="shared" si="25"/>
        <v>0</v>
      </c>
      <c r="AO41" s="240">
        <v>1</v>
      </c>
      <c r="AP41" s="240"/>
      <c r="AQ41" s="240"/>
      <c r="AR41" s="244">
        <f t="shared" si="26"/>
        <v>0</v>
      </c>
      <c r="AS41" s="240">
        <v>1</v>
      </c>
      <c r="AT41" s="240"/>
      <c r="AU41" s="240"/>
      <c r="AV41" s="241">
        <f t="shared" si="27"/>
        <v>0</v>
      </c>
      <c r="AW41" s="240">
        <v>1</v>
      </c>
      <c r="AX41" s="240"/>
      <c r="AY41" s="240"/>
      <c r="AZ41" s="241">
        <f t="shared" si="28"/>
        <v>0</v>
      </c>
      <c r="BA41" s="238">
        <f t="shared" si="29"/>
        <v>1500</v>
      </c>
      <c r="BB41" s="245">
        <v>1500</v>
      </c>
      <c r="BC41" s="238">
        <f t="shared" si="30"/>
        <v>0</v>
      </c>
      <c r="BD41" s="238" t="str">
        <f t="shared" si="31"/>
        <v>geen actie</v>
      </c>
      <c r="BE41" s="246">
        <v>27</v>
      </c>
      <c r="BG41" s="246"/>
      <c r="BH41" s="246"/>
      <c r="BI41" s="246"/>
      <c r="BJ41" s="246"/>
      <c r="BK41" s="246"/>
      <c r="BL41" s="246"/>
      <c r="BM41" s="246"/>
    </row>
    <row r="42" spans="1:65" ht="17.25" customHeight="1" x14ac:dyDescent="0.25">
      <c r="A42" s="231">
        <v>21</v>
      </c>
      <c r="B42" s="231" t="str">
        <f t="shared" si="17"/>
        <v>v</v>
      </c>
      <c r="C42" s="149" t="s">
        <v>239</v>
      </c>
      <c r="D42" s="238"/>
      <c r="E42" s="233" t="s">
        <v>405</v>
      </c>
      <c r="F42" s="234">
        <v>116371</v>
      </c>
      <c r="G42" s="255" t="s">
        <v>384</v>
      </c>
      <c r="H42" s="236">
        <f t="shared" si="18"/>
        <v>1987.8589743589746</v>
      </c>
      <c r="I42" s="231">
        <v>2006</v>
      </c>
      <c r="J42" s="178">
        <f>[3]Aantallen!$B$1-I42</f>
        <v>14</v>
      </c>
      <c r="K42" s="238">
        <f t="shared" si="16"/>
        <v>217.33333333333326</v>
      </c>
      <c r="L42" s="239">
        <v>1770.5256410256413</v>
      </c>
      <c r="M42" s="240">
        <v>10</v>
      </c>
      <c r="N42" s="240">
        <v>4</v>
      </c>
      <c r="O42" s="240">
        <v>33</v>
      </c>
      <c r="P42" s="241">
        <f t="shared" si="19"/>
        <v>73</v>
      </c>
      <c r="Q42" s="240">
        <v>15</v>
      </c>
      <c r="R42" s="240">
        <v>8</v>
      </c>
      <c r="S42" s="240">
        <v>57</v>
      </c>
      <c r="T42" s="241">
        <f t="shared" si="20"/>
        <v>91.333333333333329</v>
      </c>
      <c r="U42" s="240">
        <v>1</v>
      </c>
      <c r="V42" s="240"/>
      <c r="W42" s="240"/>
      <c r="X42" s="241">
        <f t="shared" si="21"/>
        <v>0</v>
      </c>
      <c r="Y42" s="240">
        <v>1</v>
      </c>
      <c r="Z42" s="240"/>
      <c r="AA42" s="240"/>
      <c r="AB42" s="241">
        <f t="shared" si="22"/>
        <v>0</v>
      </c>
      <c r="AC42" s="240">
        <v>1</v>
      </c>
      <c r="AD42" s="240"/>
      <c r="AE42" s="240"/>
      <c r="AF42" s="242">
        <f t="shared" si="23"/>
        <v>0</v>
      </c>
      <c r="AG42" s="240">
        <v>1</v>
      </c>
      <c r="AH42" s="240"/>
      <c r="AI42" s="240"/>
      <c r="AJ42" s="242">
        <f t="shared" si="24"/>
        <v>0</v>
      </c>
      <c r="AK42" s="240">
        <v>10</v>
      </c>
      <c r="AL42" s="240">
        <v>3</v>
      </c>
      <c r="AM42" s="240">
        <v>23</v>
      </c>
      <c r="AN42" s="243">
        <f t="shared" si="25"/>
        <v>53</v>
      </c>
      <c r="AO42" s="240">
        <v>1</v>
      </c>
      <c r="AP42" s="240"/>
      <c r="AQ42" s="240"/>
      <c r="AR42" s="244">
        <f t="shared" si="26"/>
        <v>0</v>
      </c>
      <c r="AS42" s="240">
        <v>1</v>
      </c>
      <c r="AT42" s="240"/>
      <c r="AU42" s="240"/>
      <c r="AV42" s="241">
        <f t="shared" si="27"/>
        <v>0</v>
      </c>
      <c r="AW42" s="240">
        <v>1</v>
      </c>
      <c r="AX42" s="240"/>
      <c r="AY42" s="240"/>
      <c r="AZ42" s="241">
        <f t="shared" si="28"/>
        <v>0</v>
      </c>
      <c r="BA42" s="238">
        <f t="shared" si="29"/>
        <v>1500</v>
      </c>
      <c r="BB42" s="245">
        <v>1500</v>
      </c>
      <c r="BC42" s="238">
        <f t="shared" si="30"/>
        <v>0</v>
      </c>
      <c r="BD42" s="238" t="str">
        <f t="shared" si="31"/>
        <v>geen actie</v>
      </c>
      <c r="BE42" s="246">
        <v>21</v>
      </c>
      <c r="BI42" s="246"/>
      <c r="BJ42" s="246"/>
      <c r="BK42" s="246"/>
      <c r="BL42" s="246"/>
      <c r="BM42" s="246"/>
    </row>
    <row r="43" spans="1:65" ht="17.25" customHeight="1" x14ac:dyDescent="0.2">
      <c r="A43" s="231">
        <v>1</v>
      </c>
      <c r="B43" s="231" t="str">
        <f t="shared" si="17"/>
        <v>v</v>
      </c>
      <c r="C43" s="231" t="s">
        <v>239</v>
      </c>
      <c r="D43" s="238"/>
      <c r="E43" s="233" t="s">
        <v>406</v>
      </c>
      <c r="F43" s="234">
        <v>116580</v>
      </c>
      <c r="G43" s="255" t="s">
        <v>384</v>
      </c>
      <c r="H43" s="236">
        <f t="shared" si="18"/>
        <v>2434.4703629703654</v>
      </c>
      <c r="I43" s="231">
        <v>2006</v>
      </c>
      <c r="J43" s="178">
        <f>[3]Aantallen!$B$1-I43</f>
        <v>14</v>
      </c>
      <c r="K43" s="238">
        <f t="shared" si="16"/>
        <v>60</v>
      </c>
      <c r="L43" s="239">
        <v>2374.4703629703654</v>
      </c>
      <c r="M43" s="240">
        <v>1</v>
      </c>
      <c r="N43" s="240"/>
      <c r="O43" s="240"/>
      <c r="P43" s="241">
        <f t="shared" si="19"/>
        <v>0</v>
      </c>
      <c r="Q43" s="240">
        <v>12</v>
      </c>
      <c r="R43" s="240">
        <v>3</v>
      </c>
      <c r="S43" s="240">
        <v>42</v>
      </c>
      <c r="T43" s="241">
        <f t="shared" si="20"/>
        <v>60</v>
      </c>
      <c r="U43" s="240">
        <v>1</v>
      </c>
      <c r="V43" s="240"/>
      <c r="W43" s="240"/>
      <c r="X43" s="241">
        <f t="shared" si="21"/>
        <v>0</v>
      </c>
      <c r="Y43" s="240">
        <v>1</v>
      </c>
      <c r="Z43" s="240"/>
      <c r="AA43" s="240"/>
      <c r="AB43" s="241">
        <f t="shared" si="22"/>
        <v>0</v>
      </c>
      <c r="AC43" s="240">
        <v>1</v>
      </c>
      <c r="AD43" s="240"/>
      <c r="AE43" s="240"/>
      <c r="AF43" s="242">
        <f t="shared" si="23"/>
        <v>0</v>
      </c>
      <c r="AG43" s="240">
        <v>1</v>
      </c>
      <c r="AH43" s="240"/>
      <c r="AI43" s="240"/>
      <c r="AJ43" s="242">
        <f t="shared" si="24"/>
        <v>0</v>
      </c>
      <c r="AK43" s="240">
        <v>1</v>
      </c>
      <c r="AL43" s="240"/>
      <c r="AM43" s="240"/>
      <c r="AN43" s="243">
        <f t="shared" si="25"/>
        <v>0</v>
      </c>
      <c r="AO43" s="240">
        <v>1</v>
      </c>
      <c r="AP43" s="240"/>
      <c r="AQ43" s="240"/>
      <c r="AR43" s="244">
        <f t="shared" si="26"/>
        <v>0</v>
      </c>
      <c r="AS43" s="240">
        <v>1</v>
      </c>
      <c r="AT43" s="240"/>
      <c r="AU43" s="240"/>
      <c r="AV43" s="241">
        <f t="shared" si="27"/>
        <v>0</v>
      </c>
      <c r="AW43" s="240">
        <v>1</v>
      </c>
      <c r="AX43" s="240"/>
      <c r="AY43" s="240"/>
      <c r="AZ43" s="241">
        <f t="shared" si="28"/>
        <v>0</v>
      </c>
      <c r="BA43" s="238">
        <f t="shared" si="29"/>
        <v>2000</v>
      </c>
      <c r="BB43" s="245">
        <v>2000</v>
      </c>
      <c r="BC43" s="238">
        <f t="shared" si="30"/>
        <v>0</v>
      </c>
      <c r="BD43" s="238" t="str">
        <f t="shared" si="31"/>
        <v>geen actie</v>
      </c>
      <c r="BE43" s="246">
        <v>1</v>
      </c>
      <c r="BF43" s="246"/>
      <c r="BG43" s="246"/>
      <c r="BH43" s="246"/>
      <c r="BI43" s="246"/>
      <c r="BJ43" s="246"/>
      <c r="BK43" s="246"/>
      <c r="BL43" s="246"/>
      <c r="BM43" s="246"/>
    </row>
    <row r="44" spans="1:65" ht="17.25" customHeight="1" x14ac:dyDescent="0.25">
      <c r="A44" s="231">
        <v>4</v>
      </c>
      <c r="B44" s="231" t="str">
        <f t="shared" si="17"/>
        <v>v</v>
      </c>
      <c r="C44" s="149"/>
      <c r="D44" s="232"/>
      <c r="E44" s="233" t="s">
        <v>407</v>
      </c>
      <c r="F44" s="234">
        <v>117466</v>
      </c>
      <c r="G44" s="255" t="s">
        <v>260</v>
      </c>
      <c r="H44" s="236">
        <f t="shared" si="18"/>
        <v>636.34432234432234</v>
      </c>
      <c r="I44" s="231">
        <v>2006</v>
      </c>
      <c r="J44" s="178">
        <f>[3]Aantallen!$B$1-I44</f>
        <v>14</v>
      </c>
      <c r="K44" s="238">
        <f t="shared" si="16"/>
        <v>0</v>
      </c>
      <c r="L44" s="239">
        <v>636.34432234432234</v>
      </c>
      <c r="M44" s="240">
        <v>1</v>
      </c>
      <c r="N44" s="240"/>
      <c r="O44" s="240"/>
      <c r="P44" s="241">
        <f t="shared" si="19"/>
        <v>0</v>
      </c>
      <c r="Q44" s="240">
        <v>1</v>
      </c>
      <c r="R44" s="240"/>
      <c r="S44" s="240"/>
      <c r="T44" s="241">
        <f t="shared" si="20"/>
        <v>0</v>
      </c>
      <c r="U44" s="240">
        <v>1</v>
      </c>
      <c r="V44" s="240"/>
      <c r="W44" s="240"/>
      <c r="X44" s="241">
        <f t="shared" si="21"/>
        <v>0</v>
      </c>
      <c r="Y44" s="240">
        <v>1</v>
      </c>
      <c r="Z44" s="240"/>
      <c r="AA44" s="240"/>
      <c r="AB44" s="241">
        <f t="shared" si="22"/>
        <v>0</v>
      </c>
      <c r="AC44" s="240">
        <v>1</v>
      </c>
      <c r="AD44" s="240"/>
      <c r="AE44" s="240"/>
      <c r="AF44" s="242">
        <f t="shared" si="23"/>
        <v>0</v>
      </c>
      <c r="AG44" s="240">
        <v>1</v>
      </c>
      <c r="AH44" s="240"/>
      <c r="AI44" s="240"/>
      <c r="AJ44" s="242">
        <f t="shared" si="24"/>
        <v>0</v>
      </c>
      <c r="AK44" s="240">
        <v>1</v>
      </c>
      <c r="AL44" s="240"/>
      <c r="AM44" s="240"/>
      <c r="AN44" s="243">
        <f t="shared" si="25"/>
        <v>0</v>
      </c>
      <c r="AO44" s="240">
        <v>1</v>
      </c>
      <c r="AP44" s="240"/>
      <c r="AQ44" s="240"/>
      <c r="AR44" s="244">
        <f t="shared" si="26"/>
        <v>0</v>
      </c>
      <c r="AS44" s="240">
        <v>1</v>
      </c>
      <c r="AT44" s="240"/>
      <c r="AU44" s="240"/>
      <c r="AV44" s="241">
        <f t="shared" si="27"/>
        <v>0</v>
      </c>
      <c r="AW44" s="240">
        <v>1</v>
      </c>
      <c r="AX44" s="240"/>
      <c r="AY44" s="240"/>
      <c r="AZ44" s="241">
        <f t="shared" si="28"/>
        <v>0</v>
      </c>
      <c r="BA44" s="238" t="str">
        <f t="shared" si="29"/>
        <v>500</v>
      </c>
      <c r="BB44" s="245">
        <v>500</v>
      </c>
      <c r="BC44" s="238">
        <f t="shared" si="30"/>
        <v>0</v>
      </c>
      <c r="BD44" s="238" t="str">
        <f t="shared" si="31"/>
        <v>geen actie</v>
      </c>
      <c r="BE44" s="246">
        <v>4</v>
      </c>
      <c r="BF44" s="246"/>
      <c r="BI44" s="246"/>
      <c r="BJ44" s="246"/>
      <c r="BK44" s="246"/>
      <c r="BL44" s="246"/>
      <c r="BM44" s="246"/>
    </row>
    <row r="45" spans="1:65" ht="17.25" customHeight="1" x14ac:dyDescent="0.25">
      <c r="A45" s="231">
        <v>16</v>
      </c>
      <c r="B45" s="231" t="str">
        <f t="shared" si="17"/>
        <v>v</v>
      </c>
      <c r="C45" s="149" t="s">
        <v>239</v>
      </c>
      <c r="D45" s="232"/>
      <c r="E45" s="233" t="s">
        <v>408</v>
      </c>
      <c r="F45" s="234"/>
      <c r="G45" s="255" t="s">
        <v>384</v>
      </c>
      <c r="H45" s="236">
        <f t="shared" si="18"/>
        <v>1490.05952380952</v>
      </c>
      <c r="I45" s="231">
        <v>2005</v>
      </c>
      <c r="J45" s="178">
        <f>[3]Aantallen!$B$1-I45</f>
        <v>15</v>
      </c>
      <c r="K45" s="238">
        <f t="shared" si="16"/>
        <v>0</v>
      </c>
      <c r="L45" s="239">
        <v>1490.05952380952</v>
      </c>
      <c r="M45" s="240">
        <v>1</v>
      </c>
      <c r="N45" s="240"/>
      <c r="O45" s="240"/>
      <c r="P45" s="241">
        <f t="shared" si="19"/>
        <v>0</v>
      </c>
      <c r="Q45" s="240">
        <v>1</v>
      </c>
      <c r="R45" s="240"/>
      <c r="S45" s="240"/>
      <c r="T45" s="241">
        <f t="shared" si="20"/>
        <v>0</v>
      </c>
      <c r="U45" s="240">
        <v>1</v>
      </c>
      <c r="V45" s="240"/>
      <c r="W45" s="240"/>
      <c r="X45" s="241">
        <f t="shared" si="21"/>
        <v>0</v>
      </c>
      <c r="Y45" s="240">
        <v>1</v>
      </c>
      <c r="Z45" s="240"/>
      <c r="AA45" s="240"/>
      <c r="AB45" s="241">
        <f t="shared" si="22"/>
        <v>0</v>
      </c>
      <c r="AC45" s="240">
        <v>1</v>
      </c>
      <c r="AD45" s="240"/>
      <c r="AE45" s="240"/>
      <c r="AF45" s="242">
        <f t="shared" si="23"/>
        <v>0</v>
      </c>
      <c r="AG45" s="240">
        <v>1</v>
      </c>
      <c r="AH45" s="240"/>
      <c r="AI45" s="240"/>
      <c r="AJ45" s="242">
        <f t="shared" si="24"/>
        <v>0</v>
      </c>
      <c r="AK45" s="240">
        <v>1</v>
      </c>
      <c r="AL45" s="240"/>
      <c r="AM45" s="240"/>
      <c r="AN45" s="243">
        <f t="shared" si="25"/>
        <v>0</v>
      </c>
      <c r="AO45" s="240">
        <v>1</v>
      </c>
      <c r="AP45" s="240"/>
      <c r="AQ45" s="240"/>
      <c r="AR45" s="244">
        <f t="shared" si="26"/>
        <v>0</v>
      </c>
      <c r="AS45" s="240">
        <v>1</v>
      </c>
      <c r="AT45" s="240"/>
      <c r="AU45" s="240"/>
      <c r="AV45" s="241">
        <f t="shared" si="27"/>
        <v>0</v>
      </c>
      <c r="AW45" s="240">
        <v>1</v>
      </c>
      <c r="AX45" s="240"/>
      <c r="AY45" s="240"/>
      <c r="AZ45" s="241">
        <f t="shared" si="28"/>
        <v>0</v>
      </c>
      <c r="BA45" s="238">
        <f t="shared" si="29"/>
        <v>1000</v>
      </c>
      <c r="BB45" s="245">
        <v>1000</v>
      </c>
      <c r="BC45" s="238">
        <f t="shared" si="30"/>
        <v>0</v>
      </c>
      <c r="BD45" s="238" t="str">
        <f t="shared" si="31"/>
        <v>geen actie</v>
      </c>
      <c r="BE45" s="246">
        <v>16</v>
      </c>
      <c r="BG45" s="246"/>
      <c r="BH45" s="246"/>
      <c r="BI45" s="246"/>
      <c r="BJ45" s="246"/>
      <c r="BK45" s="246"/>
      <c r="BL45" s="246"/>
      <c r="BM45" s="246"/>
    </row>
    <row r="46" spans="1:65" ht="17.25" customHeight="1" x14ac:dyDescent="0.25">
      <c r="A46" s="231">
        <v>32</v>
      </c>
      <c r="B46" s="231" t="str">
        <f t="shared" si="17"/>
        <v>v</v>
      </c>
      <c r="C46" s="149" t="s">
        <v>239</v>
      </c>
      <c r="D46" s="232"/>
      <c r="E46" s="233" t="s">
        <v>409</v>
      </c>
      <c r="F46" s="237">
        <v>115221</v>
      </c>
      <c r="G46" s="255" t="s">
        <v>384</v>
      </c>
      <c r="H46" s="236">
        <f t="shared" si="18"/>
        <v>3577.46049701932</v>
      </c>
      <c r="I46" s="238">
        <v>2004</v>
      </c>
      <c r="J46" s="178">
        <f>[3]Aantallen!$B$1-I46</f>
        <v>16</v>
      </c>
      <c r="K46" s="238">
        <f t="shared" si="16"/>
        <v>0</v>
      </c>
      <c r="L46" s="239">
        <v>3577.46049701932</v>
      </c>
      <c r="M46" s="240">
        <v>1</v>
      </c>
      <c r="N46" s="240"/>
      <c r="O46" s="240"/>
      <c r="P46" s="241">
        <f t="shared" si="19"/>
        <v>0</v>
      </c>
      <c r="Q46" s="240">
        <v>1</v>
      </c>
      <c r="R46" s="240"/>
      <c r="S46" s="240"/>
      <c r="T46" s="241">
        <f t="shared" si="20"/>
        <v>0</v>
      </c>
      <c r="U46" s="240">
        <v>1</v>
      </c>
      <c r="V46" s="240"/>
      <c r="W46" s="240"/>
      <c r="X46" s="241">
        <f t="shared" si="21"/>
        <v>0</v>
      </c>
      <c r="Y46" s="240">
        <v>1</v>
      </c>
      <c r="Z46" s="240"/>
      <c r="AA46" s="240"/>
      <c r="AB46" s="241">
        <f t="shared" si="22"/>
        <v>0</v>
      </c>
      <c r="AC46" s="240">
        <v>1</v>
      </c>
      <c r="AD46" s="240"/>
      <c r="AE46" s="240"/>
      <c r="AF46" s="242">
        <f t="shared" si="23"/>
        <v>0</v>
      </c>
      <c r="AG46" s="240">
        <v>1</v>
      </c>
      <c r="AH46" s="240"/>
      <c r="AI46" s="240"/>
      <c r="AJ46" s="242">
        <f t="shared" si="24"/>
        <v>0</v>
      </c>
      <c r="AK46" s="240">
        <v>1</v>
      </c>
      <c r="AL46" s="240"/>
      <c r="AM46" s="240"/>
      <c r="AN46" s="243">
        <f t="shared" si="25"/>
        <v>0</v>
      </c>
      <c r="AO46" s="240">
        <v>1</v>
      </c>
      <c r="AP46" s="240"/>
      <c r="AQ46" s="240"/>
      <c r="AR46" s="244">
        <f t="shared" si="26"/>
        <v>0</v>
      </c>
      <c r="AS46" s="240">
        <v>1</v>
      </c>
      <c r="AT46" s="240"/>
      <c r="AU46" s="240"/>
      <c r="AV46" s="241">
        <f t="shared" si="27"/>
        <v>0</v>
      </c>
      <c r="AW46" s="240">
        <v>1</v>
      </c>
      <c r="AX46" s="240"/>
      <c r="AY46" s="240"/>
      <c r="AZ46" s="241">
        <f t="shared" si="28"/>
        <v>0</v>
      </c>
      <c r="BA46" s="238">
        <f t="shared" si="29"/>
        <v>3000</v>
      </c>
      <c r="BB46" s="245">
        <v>3000</v>
      </c>
      <c r="BC46" s="238">
        <f t="shared" si="30"/>
        <v>0</v>
      </c>
      <c r="BD46" s="238" t="str">
        <f t="shared" si="31"/>
        <v>geen actie</v>
      </c>
      <c r="BE46" s="246">
        <v>32</v>
      </c>
      <c r="BF46" s="246"/>
      <c r="BI46" s="246"/>
      <c r="BJ46" s="246"/>
      <c r="BK46" s="246"/>
      <c r="BL46" s="246"/>
      <c r="BM46" s="246"/>
    </row>
    <row r="47" spans="1:65" ht="17.25" customHeight="1" x14ac:dyDescent="0.25">
      <c r="A47" s="231">
        <v>49</v>
      </c>
      <c r="B47" s="231" t="str">
        <f t="shared" si="17"/>
        <v>v</v>
      </c>
      <c r="C47" s="149"/>
      <c r="D47" s="200"/>
      <c r="E47" s="249" t="s">
        <v>430</v>
      </c>
      <c r="F47" s="274"/>
      <c r="G47" s="235" t="s">
        <v>374</v>
      </c>
      <c r="H47" s="236">
        <f t="shared" si="18"/>
        <v>33.333333333333336</v>
      </c>
      <c r="I47" s="231"/>
      <c r="J47" s="178">
        <f>[3]Aantallen!$B$1-I47</f>
        <v>2020</v>
      </c>
      <c r="K47" s="238">
        <f t="shared" si="16"/>
        <v>0</v>
      </c>
      <c r="L47" s="239">
        <v>33.333333333333336</v>
      </c>
      <c r="M47" s="240">
        <v>1</v>
      </c>
      <c r="N47" s="240"/>
      <c r="O47" s="240"/>
      <c r="P47" s="241">
        <f t="shared" si="19"/>
        <v>0</v>
      </c>
      <c r="Q47" s="240">
        <v>1</v>
      </c>
      <c r="R47" s="240"/>
      <c r="S47" s="240"/>
      <c r="T47" s="241">
        <f t="shared" si="20"/>
        <v>0</v>
      </c>
      <c r="U47" s="240">
        <v>1</v>
      </c>
      <c r="V47" s="240"/>
      <c r="W47" s="240"/>
      <c r="X47" s="241">
        <f t="shared" si="21"/>
        <v>0</v>
      </c>
      <c r="Y47" s="240">
        <v>1</v>
      </c>
      <c r="Z47" s="240"/>
      <c r="AA47" s="240"/>
      <c r="AB47" s="241">
        <f t="shared" si="22"/>
        <v>0</v>
      </c>
      <c r="AC47" s="240">
        <v>1</v>
      </c>
      <c r="AD47" s="240"/>
      <c r="AE47" s="240"/>
      <c r="AF47" s="242">
        <f t="shared" si="23"/>
        <v>0</v>
      </c>
      <c r="AG47" s="240">
        <v>1</v>
      </c>
      <c r="AH47" s="240"/>
      <c r="AI47" s="240"/>
      <c r="AJ47" s="242">
        <f t="shared" si="24"/>
        <v>0</v>
      </c>
      <c r="AK47" s="240">
        <v>1</v>
      </c>
      <c r="AL47" s="240"/>
      <c r="AM47" s="240"/>
      <c r="AN47" s="243">
        <f t="shared" si="25"/>
        <v>0</v>
      </c>
      <c r="AO47" s="240">
        <v>1</v>
      </c>
      <c r="AP47" s="240"/>
      <c r="AQ47" s="240"/>
      <c r="AR47" s="244">
        <f t="shared" si="26"/>
        <v>0</v>
      </c>
      <c r="AS47" s="240">
        <v>1</v>
      </c>
      <c r="AT47" s="240"/>
      <c r="AU47" s="240"/>
      <c r="AV47" s="241">
        <f t="shared" si="27"/>
        <v>0</v>
      </c>
      <c r="AW47" s="240">
        <v>1</v>
      </c>
      <c r="AX47" s="240"/>
      <c r="AY47" s="240"/>
      <c r="AZ47" s="241">
        <f t="shared" si="28"/>
        <v>0</v>
      </c>
      <c r="BA47" s="238">
        <f t="shared" si="29"/>
        <v>0</v>
      </c>
      <c r="BB47" s="245">
        <v>0</v>
      </c>
      <c r="BC47" s="238">
        <f t="shared" si="30"/>
        <v>0</v>
      </c>
      <c r="BD47" s="238" t="str">
        <f t="shared" si="31"/>
        <v>geen actie</v>
      </c>
      <c r="BE47" s="246">
        <v>49</v>
      </c>
      <c r="BG47" s="246"/>
      <c r="BH47" s="246"/>
      <c r="BI47" s="246"/>
      <c r="BJ47" s="246"/>
      <c r="BK47" s="246"/>
      <c r="BL47" s="246"/>
      <c r="BM47" s="246"/>
    </row>
    <row r="48" spans="1:65" ht="17.25" customHeight="1" x14ac:dyDescent="0.25">
      <c r="A48" s="231">
        <v>33</v>
      </c>
      <c r="B48" s="231" t="str">
        <f t="shared" si="17"/>
        <v>v</v>
      </c>
      <c r="C48" s="149" t="s">
        <v>239</v>
      </c>
      <c r="D48" s="238"/>
      <c r="E48" s="249" t="s">
        <v>410</v>
      </c>
      <c r="F48" s="237">
        <v>119643</v>
      </c>
      <c r="G48" s="248" t="s">
        <v>293</v>
      </c>
      <c r="H48" s="236">
        <f t="shared" si="18"/>
        <v>488.0891330891331</v>
      </c>
      <c r="I48" s="238">
        <v>2006</v>
      </c>
      <c r="J48" s="178">
        <f>[3]Aantallen!$B$1-I48</f>
        <v>14</v>
      </c>
      <c r="K48" s="238">
        <f t="shared" si="16"/>
        <v>340</v>
      </c>
      <c r="L48" s="239">
        <v>148.0891330891331</v>
      </c>
      <c r="M48" s="240">
        <v>12</v>
      </c>
      <c r="N48" s="240">
        <v>7</v>
      </c>
      <c r="O48" s="240">
        <v>52</v>
      </c>
      <c r="P48" s="241">
        <f t="shared" si="19"/>
        <v>101.66666666666666</v>
      </c>
      <c r="Q48" s="240">
        <v>15</v>
      </c>
      <c r="R48" s="240">
        <v>12</v>
      </c>
      <c r="S48" s="240">
        <v>68</v>
      </c>
      <c r="T48" s="241">
        <f t="shared" si="20"/>
        <v>125.33333333333333</v>
      </c>
      <c r="U48" s="240">
        <v>1</v>
      </c>
      <c r="V48" s="240"/>
      <c r="W48" s="240"/>
      <c r="X48" s="241">
        <f t="shared" si="21"/>
        <v>0</v>
      </c>
      <c r="Y48" s="240">
        <v>1</v>
      </c>
      <c r="Z48" s="240"/>
      <c r="AA48" s="240"/>
      <c r="AB48" s="241">
        <f t="shared" si="22"/>
        <v>0</v>
      </c>
      <c r="AC48" s="240">
        <v>1</v>
      </c>
      <c r="AD48" s="240"/>
      <c r="AE48" s="240"/>
      <c r="AF48" s="242">
        <f t="shared" si="23"/>
        <v>0</v>
      </c>
      <c r="AG48" s="240">
        <v>1</v>
      </c>
      <c r="AH48" s="240"/>
      <c r="AI48" s="240"/>
      <c r="AJ48" s="242">
        <f t="shared" si="24"/>
        <v>0</v>
      </c>
      <c r="AK48" s="240">
        <v>10</v>
      </c>
      <c r="AL48" s="240">
        <v>7</v>
      </c>
      <c r="AM48" s="240">
        <v>43</v>
      </c>
      <c r="AN48" s="243">
        <f t="shared" si="25"/>
        <v>113</v>
      </c>
      <c r="AO48" s="240">
        <v>1</v>
      </c>
      <c r="AP48" s="240"/>
      <c r="AQ48" s="240"/>
      <c r="AR48" s="244">
        <f t="shared" si="26"/>
        <v>0</v>
      </c>
      <c r="AS48" s="240">
        <v>1</v>
      </c>
      <c r="AT48" s="240"/>
      <c r="AU48" s="240"/>
      <c r="AV48" s="241">
        <f t="shared" si="27"/>
        <v>0</v>
      </c>
      <c r="AW48" s="240">
        <v>1</v>
      </c>
      <c r="AX48" s="240"/>
      <c r="AY48" s="240"/>
      <c r="AZ48" s="241">
        <f t="shared" si="28"/>
        <v>0</v>
      </c>
      <c r="BA48" s="238">
        <f t="shared" si="29"/>
        <v>250</v>
      </c>
      <c r="BB48" s="245">
        <v>0</v>
      </c>
      <c r="BC48" s="238">
        <f t="shared" si="30"/>
        <v>250</v>
      </c>
      <c r="BD48" s="238" t="str">
        <f t="shared" si="31"/>
        <v>diploma uitschrijven: 250 punten</v>
      </c>
      <c r="BE48" s="246">
        <v>33</v>
      </c>
      <c r="BF48" s="246"/>
    </row>
    <row r="49" spans="1:57" ht="17.25" customHeight="1" x14ac:dyDescent="0.25">
      <c r="A49" s="231">
        <v>8</v>
      </c>
      <c r="B49" s="231" t="str">
        <f t="shared" si="17"/>
        <v>v</v>
      </c>
      <c r="C49" s="149"/>
      <c r="D49" s="232"/>
      <c r="E49" s="233" t="s">
        <v>411</v>
      </c>
      <c r="F49" s="237">
        <v>117836</v>
      </c>
      <c r="G49" s="248" t="s">
        <v>260</v>
      </c>
      <c r="H49" s="236">
        <f t="shared" si="18"/>
        <v>174.84210526315789</v>
      </c>
      <c r="I49" s="250">
        <v>2007</v>
      </c>
      <c r="J49" s="178">
        <f>[3]Aantallen!$B$1-I49</f>
        <v>13</v>
      </c>
      <c r="K49" s="238">
        <f t="shared" si="16"/>
        <v>0</v>
      </c>
      <c r="L49" s="239">
        <v>174.84210526315789</v>
      </c>
      <c r="M49" s="240">
        <v>1</v>
      </c>
      <c r="N49" s="240"/>
      <c r="O49" s="240"/>
      <c r="P49" s="241">
        <f t="shared" si="19"/>
        <v>0</v>
      </c>
      <c r="Q49" s="240">
        <v>1</v>
      </c>
      <c r="R49" s="240"/>
      <c r="S49" s="240"/>
      <c r="T49" s="241">
        <f t="shared" si="20"/>
        <v>0</v>
      </c>
      <c r="U49" s="240">
        <v>1</v>
      </c>
      <c r="V49" s="240"/>
      <c r="W49" s="240"/>
      <c r="X49" s="241">
        <f t="shared" si="21"/>
        <v>0</v>
      </c>
      <c r="Y49" s="240">
        <v>1</v>
      </c>
      <c r="Z49" s="240"/>
      <c r="AA49" s="240"/>
      <c r="AB49" s="241">
        <f t="shared" si="22"/>
        <v>0</v>
      </c>
      <c r="AC49" s="240">
        <v>1</v>
      </c>
      <c r="AD49" s="240"/>
      <c r="AE49" s="240"/>
      <c r="AF49" s="242">
        <f t="shared" si="23"/>
        <v>0</v>
      </c>
      <c r="AG49" s="240">
        <v>1</v>
      </c>
      <c r="AH49" s="240"/>
      <c r="AI49" s="240"/>
      <c r="AJ49" s="242">
        <f t="shared" si="24"/>
        <v>0</v>
      </c>
      <c r="AK49" s="240">
        <v>1</v>
      </c>
      <c r="AL49" s="240"/>
      <c r="AM49" s="240"/>
      <c r="AN49" s="243">
        <f t="shared" si="25"/>
        <v>0</v>
      </c>
      <c r="AO49" s="240">
        <v>1</v>
      </c>
      <c r="AP49" s="240"/>
      <c r="AQ49" s="240"/>
      <c r="AR49" s="244">
        <f t="shared" si="26"/>
        <v>0</v>
      </c>
      <c r="AS49" s="240">
        <v>1</v>
      </c>
      <c r="AT49" s="240"/>
      <c r="AU49" s="240"/>
      <c r="AV49" s="241">
        <f t="shared" si="27"/>
        <v>0</v>
      </c>
      <c r="AW49" s="240">
        <v>1</v>
      </c>
      <c r="AX49" s="240"/>
      <c r="AY49" s="240"/>
      <c r="AZ49" s="241">
        <f t="shared" si="28"/>
        <v>0</v>
      </c>
      <c r="BA49" s="238">
        <f t="shared" si="29"/>
        <v>0</v>
      </c>
      <c r="BB49" s="245">
        <v>0</v>
      </c>
      <c r="BC49" s="238">
        <f t="shared" si="30"/>
        <v>0</v>
      </c>
      <c r="BD49" s="238" t="str">
        <f t="shared" si="31"/>
        <v>geen actie</v>
      </c>
      <c r="BE49" s="246">
        <v>8</v>
      </c>
    </row>
    <row r="50" spans="1:57" ht="17.25" customHeight="1" x14ac:dyDescent="0.25">
      <c r="A50" s="231">
        <v>44</v>
      </c>
      <c r="B50" s="231" t="str">
        <f t="shared" si="17"/>
        <v>v</v>
      </c>
      <c r="C50" s="149"/>
      <c r="D50" s="372"/>
      <c r="E50" s="249"/>
      <c r="F50" s="274"/>
      <c r="G50" s="235"/>
      <c r="H50" s="236">
        <f t="shared" si="18"/>
        <v>0</v>
      </c>
      <c r="I50" s="237"/>
      <c r="J50" s="178">
        <f>[3]Aantallen!$B$1-I50</f>
        <v>2020</v>
      </c>
      <c r="K50" s="238">
        <f t="shared" ref="K50:K81" si="32">H50-L50</f>
        <v>0</v>
      </c>
      <c r="L50" s="239">
        <v>0</v>
      </c>
      <c r="M50" s="240">
        <v>1</v>
      </c>
      <c r="N50" s="240"/>
      <c r="O50" s="240"/>
      <c r="P50" s="241">
        <f t="shared" si="19"/>
        <v>0</v>
      </c>
      <c r="Q50" s="240">
        <v>1</v>
      </c>
      <c r="R50" s="240"/>
      <c r="S50" s="240"/>
      <c r="T50" s="241">
        <f t="shared" si="20"/>
        <v>0</v>
      </c>
      <c r="U50" s="240">
        <v>1</v>
      </c>
      <c r="V50" s="240"/>
      <c r="W50" s="240"/>
      <c r="X50" s="241">
        <f t="shared" si="21"/>
        <v>0</v>
      </c>
      <c r="Y50" s="240">
        <v>1</v>
      </c>
      <c r="Z50" s="240"/>
      <c r="AA50" s="240"/>
      <c r="AB50" s="241">
        <f t="shared" si="22"/>
        <v>0</v>
      </c>
      <c r="AC50" s="240">
        <v>1</v>
      </c>
      <c r="AD50" s="240"/>
      <c r="AE50" s="240"/>
      <c r="AF50" s="242">
        <f t="shared" si="23"/>
        <v>0</v>
      </c>
      <c r="AG50" s="240">
        <v>1</v>
      </c>
      <c r="AH50" s="240"/>
      <c r="AI50" s="240"/>
      <c r="AJ50" s="242">
        <f t="shared" si="24"/>
        <v>0</v>
      </c>
      <c r="AK50" s="240">
        <v>1</v>
      </c>
      <c r="AL50" s="240"/>
      <c r="AM50" s="240"/>
      <c r="AN50" s="243">
        <f t="shared" si="25"/>
        <v>0</v>
      </c>
      <c r="AO50" s="240">
        <v>1</v>
      </c>
      <c r="AP50" s="240"/>
      <c r="AQ50" s="240"/>
      <c r="AR50" s="244">
        <f t="shared" si="26"/>
        <v>0</v>
      </c>
      <c r="AS50" s="240">
        <v>1</v>
      </c>
      <c r="AT50" s="240"/>
      <c r="AU50" s="240"/>
      <c r="AV50" s="241">
        <f t="shared" si="27"/>
        <v>0</v>
      </c>
      <c r="AW50" s="240">
        <v>1</v>
      </c>
      <c r="AX50" s="240"/>
      <c r="AY50" s="240"/>
      <c r="AZ50" s="241">
        <f t="shared" si="28"/>
        <v>0</v>
      </c>
      <c r="BA50" s="238">
        <f t="shared" si="29"/>
        <v>0</v>
      </c>
      <c r="BB50" s="245">
        <v>0</v>
      </c>
      <c r="BC50" s="238">
        <f t="shared" si="30"/>
        <v>0</v>
      </c>
      <c r="BD50" s="238" t="str">
        <f t="shared" si="31"/>
        <v>geen actie</v>
      </c>
      <c r="BE50" s="246">
        <v>44</v>
      </c>
    </row>
    <row r="51" spans="1:57" ht="17.25" customHeight="1" x14ac:dyDescent="0.25">
      <c r="A51" s="231">
        <v>50</v>
      </c>
      <c r="B51" s="231" t="str">
        <f t="shared" si="17"/>
        <v>v</v>
      </c>
      <c r="C51" s="149"/>
      <c r="D51" s="232"/>
      <c r="F51" s="234"/>
      <c r="G51" s="248"/>
      <c r="H51" s="236">
        <f t="shared" si="18"/>
        <v>0</v>
      </c>
      <c r="I51" s="237"/>
      <c r="J51" s="178">
        <f>[3]Aantallen!$B$1-I51</f>
        <v>2020</v>
      </c>
      <c r="K51" s="238">
        <f t="shared" si="32"/>
        <v>0</v>
      </c>
      <c r="L51" s="239">
        <v>0</v>
      </c>
      <c r="M51" s="240">
        <v>1</v>
      </c>
      <c r="N51" s="240"/>
      <c r="O51" s="240"/>
      <c r="P51" s="241">
        <f t="shared" si="19"/>
        <v>0</v>
      </c>
      <c r="Q51" s="240">
        <v>1</v>
      </c>
      <c r="R51" s="240"/>
      <c r="S51" s="240"/>
      <c r="T51" s="241">
        <f t="shared" si="20"/>
        <v>0</v>
      </c>
      <c r="U51" s="240">
        <v>1</v>
      </c>
      <c r="V51" s="240"/>
      <c r="W51" s="240"/>
      <c r="X51" s="241">
        <f t="shared" si="21"/>
        <v>0</v>
      </c>
      <c r="Y51" s="240">
        <v>1</v>
      </c>
      <c r="Z51" s="240"/>
      <c r="AA51" s="240"/>
      <c r="AB51" s="241">
        <f t="shared" si="22"/>
        <v>0</v>
      </c>
      <c r="AC51" s="240">
        <v>1</v>
      </c>
      <c r="AD51" s="240"/>
      <c r="AE51" s="240"/>
      <c r="AF51" s="242">
        <f t="shared" si="23"/>
        <v>0</v>
      </c>
      <c r="AG51" s="240">
        <v>1</v>
      </c>
      <c r="AH51" s="240"/>
      <c r="AI51" s="240"/>
      <c r="AJ51" s="242">
        <f t="shared" si="24"/>
        <v>0</v>
      </c>
      <c r="AK51" s="240">
        <v>1</v>
      </c>
      <c r="AL51" s="240"/>
      <c r="AM51" s="240"/>
      <c r="AN51" s="243">
        <f t="shared" si="25"/>
        <v>0</v>
      </c>
      <c r="AO51" s="240">
        <v>1</v>
      </c>
      <c r="AP51" s="240"/>
      <c r="AQ51" s="240"/>
      <c r="AR51" s="244">
        <f t="shared" si="26"/>
        <v>0</v>
      </c>
      <c r="AS51" s="240">
        <v>1</v>
      </c>
      <c r="AT51" s="240"/>
      <c r="AU51" s="240"/>
      <c r="AV51" s="241">
        <f t="shared" si="27"/>
        <v>0</v>
      </c>
      <c r="AW51" s="240">
        <v>1</v>
      </c>
      <c r="AX51" s="240"/>
      <c r="AY51" s="240"/>
      <c r="AZ51" s="241">
        <f t="shared" si="28"/>
        <v>0</v>
      </c>
      <c r="BA51" s="238">
        <f t="shared" si="29"/>
        <v>0</v>
      </c>
      <c r="BB51" s="245">
        <v>0</v>
      </c>
      <c r="BC51" s="238">
        <f t="shared" si="30"/>
        <v>0</v>
      </c>
      <c r="BD51" s="238" t="str">
        <f t="shared" si="31"/>
        <v>geen actie</v>
      </c>
      <c r="BE51" s="246">
        <v>50</v>
      </c>
    </row>
    <row r="52" spans="1:57" ht="17.25" customHeight="1" x14ac:dyDescent="0.25">
      <c r="A52" s="231">
        <v>51</v>
      </c>
      <c r="B52" s="231" t="str">
        <f t="shared" si="17"/>
        <v>v</v>
      </c>
      <c r="C52" s="149"/>
      <c r="D52" s="232"/>
      <c r="E52" s="368"/>
      <c r="F52" s="237"/>
      <c r="G52" s="248"/>
      <c r="H52" s="236">
        <f t="shared" si="18"/>
        <v>0</v>
      </c>
      <c r="I52" s="250"/>
      <c r="J52" s="178">
        <f>[3]Aantallen!$B$1-I52</f>
        <v>2020</v>
      </c>
      <c r="K52" s="238">
        <f t="shared" si="32"/>
        <v>0</v>
      </c>
      <c r="L52" s="239">
        <v>0</v>
      </c>
      <c r="M52" s="240">
        <v>1</v>
      </c>
      <c r="N52" s="240"/>
      <c r="O52" s="240"/>
      <c r="P52" s="241">
        <f t="shared" si="19"/>
        <v>0</v>
      </c>
      <c r="Q52" s="240">
        <v>1</v>
      </c>
      <c r="R52" s="240"/>
      <c r="S52" s="240"/>
      <c r="T52" s="241">
        <f t="shared" si="20"/>
        <v>0</v>
      </c>
      <c r="U52" s="240">
        <v>1</v>
      </c>
      <c r="V52" s="240"/>
      <c r="W52" s="240"/>
      <c r="X52" s="241">
        <f t="shared" si="21"/>
        <v>0</v>
      </c>
      <c r="Y52" s="240">
        <v>1</v>
      </c>
      <c r="Z52" s="240"/>
      <c r="AA52" s="240"/>
      <c r="AB52" s="241">
        <f t="shared" si="22"/>
        <v>0</v>
      </c>
      <c r="AC52" s="240">
        <v>1</v>
      </c>
      <c r="AD52" s="240"/>
      <c r="AE52" s="240"/>
      <c r="AF52" s="242">
        <f t="shared" si="23"/>
        <v>0</v>
      </c>
      <c r="AG52" s="240">
        <v>1</v>
      </c>
      <c r="AH52" s="240"/>
      <c r="AI52" s="240"/>
      <c r="AJ52" s="242">
        <f t="shared" si="24"/>
        <v>0</v>
      </c>
      <c r="AK52" s="240">
        <v>1</v>
      </c>
      <c r="AL52" s="240"/>
      <c r="AM52" s="240"/>
      <c r="AN52" s="243">
        <f t="shared" si="25"/>
        <v>0</v>
      </c>
      <c r="AO52" s="240">
        <v>1</v>
      </c>
      <c r="AP52" s="240"/>
      <c r="AQ52" s="240"/>
      <c r="AR52" s="244">
        <f t="shared" si="26"/>
        <v>0</v>
      </c>
      <c r="AS52" s="240">
        <v>1</v>
      </c>
      <c r="AT52" s="240"/>
      <c r="AU52" s="240"/>
      <c r="AV52" s="241">
        <f t="shared" si="27"/>
        <v>0</v>
      </c>
      <c r="AW52" s="240">
        <v>1</v>
      </c>
      <c r="AX52" s="240"/>
      <c r="AY52" s="240"/>
      <c r="AZ52" s="241">
        <f t="shared" si="28"/>
        <v>0</v>
      </c>
      <c r="BA52" s="238">
        <f t="shared" si="29"/>
        <v>0</v>
      </c>
      <c r="BB52" s="245">
        <v>0</v>
      </c>
      <c r="BC52" s="238">
        <f t="shared" si="30"/>
        <v>0</v>
      </c>
      <c r="BD52" s="238" t="str">
        <f t="shared" si="31"/>
        <v>geen actie</v>
      </c>
      <c r="BE52" s="246">
        <v>51</v>
      </c>
    </row>
    <row r="53" spans="1:57" ht="17.25" customHeight="1" x14ac:dyDescent="0.25">
      <c r="A53" s="231">
        <v>52</v>
      </c>
      <c r="B53" s="231" t="str">
        <f t="shared" si="17"/>
        <v>v</v>
      </c>
      <c r="C53" s="149"/>
      <c r="D53" s="232"/>
      <c r="E53" s="233"/>
      <c r="F53" s="234"/>
      <c r="G53" s="255"/>
      <c r="H53" s="236">
        <f t="shared" si="18"/>
        <v>0</v>
      </c>
      <c r="I53" s="237"/>
      <c r="J53" s="178">
        <f>[3]Aantallen!$B$1-I53</f>
        <v>2020</v>
      </c>
      <c r="K53" s="238">
        <f t="shared" si="32"/>
        <v>0</v>
      </c>
      <c r="L53" s="239">
        <v>0</v>
      </c>
      <c r="M53" s="240">
        <v>1</v>
      </c>
      <c r="N53" s="240"/>
      <c r="O53" s="240"/>
      <c r="P53" s="241">
        <f t="shared" si="19"/>
        <v>0</v>
      </c>
      <c r="Q53" s="240">
        <v>1</v>
      </c>
      <c r="R53" s="240"/>
      <c r="S53" s="240"/>
      <c r="T53" s="241">
        <f t="shared" si="20"/>
        <v>0</v>
      </c>
      <c r="U53" s="240">
        <v>1</v>
      </c>
      <c r="V53" s="240"/>
      <c r="W53" s="240"/>
      <c r="X53" s="241">
        <f t="shared" si="21"/>
        <v>0</v>
      </c>
      <c r="Y53" s="240">
        <v>1</v>
      </c>
      <c r="Z53" s="240"/>
      <c r="AA53" s="240"/>
      <c r="AB53" s="241">
        <f t="shared" si="22"/>
        <v>0</v>
      </c>
      <c r="AC53" s="240">
        <v>1</v>
      </c>
      <c r="AD53" s="240"/>
      <c r="AE53" s="240"/>
      <c r="AF53" s="242">
        <f t="shared" si="23"/>
        <v>0</v>
      </c>
      <c r="AG53" s="240">
        <v>1</v>
      </c>
      <c r="AH53" s="240"/>
      <c r="AI53" s="240"/>
      <c r="AJ53" s="242">
        <f t="shared" si="24"/>
        <v>0</v>
      </c>
      <c r="AK53" s="240">
        <v>1</v>
      </c>
      <c r="AL53" s="240"/>
      <c r="AM53" s="240"/>
      <c r="AN53" s="243">
        <f t="shared" si="25"/>
        <v>0</v>
      </c>
      <c r="AO53" s="240">
        <v>1</v>
      </c>
      <c r="AP53" s="240"/>
      <c r="AQ53" s="240"/>
      <c r="AR53" s="244">
        <f t="shared" si="26"/>
        <v>0</v>
      </c>
      <c r="AS53" s="240">
        <v>1</v>
      </c>
      <c r="AT53" s="240"/>
      <c r="AU53" s="240"/>
      <c r="AV53" s="241">
        <f t="shared" si="27"/>
        <v>0</v>
      </c>
      <c r="AW53" s="240">
        <v>1</v>
      </c>
      <c r="AX53" s="240"/>
      <c r="AY53" s="240"/>
      <c r="AZ53" s="241">
        <f t="shared" si="28"/>
        <v>0</v>
      </c>
      <c r="BA53" s="238">
        <f t="shared" si="29"/>
        <v>0</v>
      </c>
      <c r="BB53" s="245">
        <v>0</v>
      </c>
      <c r="BC53" s="238">
        <f t="shared" si="30"/>
        <v>0</v>
      </c>
      <c r="BD53" s="238" t="str">
        <f t="shared" si="31"/>
        <v>geen actie</v>
      </c>
      <c r="BE53" s="246">
        <v>52</v>
      </c>
    </row>
    <row r="54" spans="1:57" ht="17.25" customHeight="1" x14ac:dyDescent="0.25">
      <c r="A54" s="231">
        <v>53</v>
      </c>
      <c r="B54" s="231" t="str">
        <f t="shared" si="17"/>
        <v>v</v>
      </c>
      <c r="C54" s="149"/>
      <c r="D54" s="232"/>
      <c r="E54" s="233"/>
      <c r="F54" s="237"/>
      <c r="G54" s="248"/>
      <c r="H54" s="236">
        <f t="shared" si="18"/>
        <v>0</v>
      </c>
      <c r="I54" s="250"/>
      <c r="J54" s="178">
        <f>[3]Aantallen!$B$1-I54</f>
        <v>2020</v>
      </c>
      <c r="K54" s="238">
        <f t="shared" si="32"/>
        <v>0</v>
      </c>
      <c r="L54" s="239">
        <v>0</v>
      </c>
      <c r="M54" s="240">
        <v>1</v>
      </c>
      <c r="N54" s="240"/>
      <c r="O54" s="240"/>
      <c r="P54" s="241">
        <f t="shared" si="19"/>
        <v>0</v>
      </c>
      <c r="Q54" s="240">
        <v>1</v>
      </c>
      <c r="R54" s="240"/>
      <c r="S54" s="240"/>
      <c r="T54" s="241">
        <f t="shared" si="20"/>
        <v>0</v>
      </c>
      <c r="U54" s="240">
        <v>1</v>
      </c>
      <c r="V54" s="240"/>
      <c r="W54" s="240"/>
      <c r="X54" s="241">
        <f t="shared" si="21"/>
        <v>0</v>
      </c>
      <c r="Y54" s="240">
        <v>1</v>
      </c>
      <c r="Z54" s="240"/>
      <c r="AA54" s="240"/>
      <c r="AB54" s="241">
        <f t="shared" si="22"/>
        <v>0</v>
      </c>
      <c r="AC54" s="240">
        <v>1</v>
      </c>
      <c r="AD54" s="240"/>
      <c r="AE54" s="240"/>
      <c r="AF54" s="242">
        <f t="shared" si="23"/>
        <v>0</v>
      </c>
      <c r="AG54" s="240">
        <v>1</v>
      </c>
      <c r="AH54" s="240"/>
      <c r="AI54" s="240"/>
      <c r="AJ54" s="242">
        <f t="shared" si="24"/>
        <v>0</v>
      </c>
      <c r="AK54" s="240">
        <v>1</v>
      </c>
      <c r="AL54" s="240"/>
      <c r="AM54" s="240"/>
      <c r="AN54" s="243">
        <f t="shared" si="25"/>
        <v>0</v>
      </c>
      <c r="AO54" s="240">
        <v>1</v>
      </c>
      <c r="AP54" s="240"/>
      <c r="AQ54" s="240"/>
      <c r="AR54" s="244">
        <f t="shared" si="26"/>
        <v>0</v>
      </c>
      <c r="AS54" s="240">
        <v>1</v>
      </c>
      <c r="AT54" s="240"/>
      <c r="AU54" s="240"/>
      <c r="AV54" s="241">
        <f t="shared" si="27"/>
        <v>0</v>
      </c>
      <c r="AW54" s="240">
        <v>1</v>
      </c>
      <c r="AX54" s="240"/>
      <c r="AY54" s="240"/>
      <c r="AZ54" s="241">
        <f t="shared" si="28"/>
        <v>0</v>
      </c>
      <c r="BA54" s="238">
        <f t="shared" si="29"/>
        <v>0</v>
      </c>
      <c r="BB54" s="245">
        <v>0</v>
      </c>
      <c r="BC54" s="238">
        <f t="shared" si="30"/>
        <v>0</v>
      </c>
      <c r="BD54" s="238" t="str">
        <f t="shared" si="31"/>
        <v>geen actie</v>
      </c>
      <c r="BE54" s="246">
        <v>53</v>
      </c>
    </row>
    <row r="55" spans="1:57" ht="17.25" customHeight="1" x14ac:dyDescent="0.25">
      <c r="A55" s="231">
        <v>54</v>
      </c>
      <c r="B55" s="231" t="str">
        <f t="shared" si="17"/>
        <v>v</v>
      </c>
      <c r="C55" s="149"/>
      <c r="D55" s="232"/>
      <c r="E55" s="368"/>
      <c r="F55" s="237"/>
      <c r="G55" s="248"/>
      <c r="H55" s="236">
        <f t="shared" si="18"/>
        <v>0</v>
      </c>
      <c r="I55" s="250"/>
      <c r="J55" s="178">
        <f>[3]Aantallen!$B$1-I55</f>
        <v>2020</v>
      </c>
      <c r="K55" s="238">
        <f t="shared" si="32"/>
        <v>0</v>
      </c>
      <c r="L55" s="239">
        <v>0</v>
      </c>
      <c r="M55" s="240">
        <v>1</v>
      </c>
      <c r="N55" s="240"/>
      <c r="O55" s="240"/>
      <c r="P55" s="241">
        <f t="shared" si="19"/>
        <v>0</v>
      </c>
      <c r="Q55" s="240">
        <v>1</v>
      </c>
      <c r="R55" s="240"/>
      <c r="S55" s="240"/>
      <c r="T55" s="241">
        <f t="shared" si="20"/>
        <v>0</v>
      </c>
      <c r="U55" s="240">
        <v>1</v>
      </c>
      <c r="V55" s="240"/>
      <c r="W55" s="240"/>
      <c r="X55" s="241">
        <f t="shared" si="21"/>
        <v>0</v>
      </c>
      <c r="Y55" s="240">
        <v>1</v>
      </c>
      <c r="Z55" s="240"/>
      <c r="AA55" s="240"/>
      <c r="AB55" s="241">
        <f t="shared" si="22"/>
        <v>0</v>
      </c>
      <c r="AC55" s="240">
        <v>1</v>
      </c>
      <c r="AD55" s="240"/>
      <c r="AE55" s="240"/>
      <c r="AF55" s="242">
        <f t="shared" si="23"/>
        <v>0</v>
      </c>
      <c r="AG55" s="240">
        <v>1</v>
      </c>
      <c r="AH55" s="240"/>
      <c r="AI55" s="240"/>
      <c r="AJ55" s="242">
        <f t="shared" si="24"/>
        <v>0</v>
      </c>
      <c r="AK55" s="240">
        <v>1</v>
      </c>
      <c r="AL55" s="240"/>
      <c r="AM55" s="240"/>
      <c r="AN55" s="243">
        <f t="shared" si="25"/>
        <v>0</v>
      </c>
      <c r="AO55" s="240">
        <v>1</v>
      </c>
      <c r="AP55" s="240"/>
      <c r="AQ55" s="240"/>
      <c r="AR55" s="244">
        <f t="shared" si="26"/>
        <v>0</v>
      </c>
      <c r="AS55" s="240">
        <v>1</v>
      </c>
      <c r="AT55" s="240"/>
      <c r="AU55" s="240"/>
      <c r="AV55" s="241">
        <f t="shared" si="27"/>
        <v>0</v>
      </c>
      <c r="AW55" s="240">
        <v>1</v>
      </c>
      <c r="AX55" s="240"/>
      <c r="AY55" s="240"/>
      <c r="AZ55" s="241">
        <f t="shared" si="28"/>
        <v>0</v>
      </c>
      <c r="BA55" s="238">
        <f t="shared" si="29"/>
        <v>0</v>
      </c>
      <c r="BB55" s="245">
        <v>0</v>
      </c>
      <c r="BC55" s="238">
        <f t="shared" si="30"/>
        <v>0</v>
      </c>
      <c r="BD55" s="238" t="str">
        <f t="shared" si="31"/>
        <v>geen actie</v>
      </c>
      <c r="BE55" s="246">
        <v>54</v>
      </c>
    </row>
    <row r="56" spans="1:57" ht="18.75" customHeight="1" x14ac:dyDescent="0.25">
      <c r="A56" s="231">
        <v>55</v>
      </c>
      <c r="B56" s="231" t="str">
        <f t="shared" si="17"/>
        <v>v</v>
      </c>
      <c r="C56" s="149"/>
      <c r="D56" s="232"/>
      <c r="E56" s="368"/>
      <c r="F56" s="237"/>
      <c r="G56" s="248"/>
      <c r="H56" s="236">
        <f t="shared" si="18"/>
        <v>0</v>
      </c>
      <c r="I56" s="250"/>
      <c r="J56" s="178">
        <f>[3]Aantallen!$B$1-I56</f>
        <v>2020</v>
      </c>
      <c r="K56" s="238">
        <f t="shared" si="32"/>
        <v>0</v>
      </c>
      <c r="L56" s="239">
        <v>0</v>
      </c>
      <c r="M56" s="240">
        <v>1</v>
      </c>
      <c r="N56" s="240"/>
      <c r="O56" s="240"/>
      <c r="P56" s="241">
        <f t="shared" si="19"/>
        <v>0</v>
      </c>
      <c r="Q56" s="240">
        <v>1</v>
      </c>
      <c r="R56" s="240"/>
      <c r="S56" s="240"/>
      <c r="T56" s="241">
        <f t="shared" si="20"/>
        <v>0</v>
      </c>
      <c r="U56" s="240">
        <v>1</v>
      </c>
      <c r="V56" s="240"/>
      <c r="W56" s="240"/>
      <c r="X56" s="241">
        <f t="shared" si="21"/>
        <v>0</v>
      </c>
      <c r="Y56" s="240">
        <v>1</v>
      </c>
      <c r="Z56" s="240"/>
      <c r="AA56" s="240"/>
      <c r="AB56" s="241">
        <f t="shared" si="22"/>
        <v>0</v>
      </c>
      <c r="AC56" s="240">
        <v>1</v>
      </c>
      <c r="AD56" s="240"/>
      <c r="AE56" s="240"/>
      <c r="AF56" s="242">
        <f t="shared" si="23"/>
        <v>0</v>
      </c>
      <c r="AG56" s="240">
        <v>1</v>
      </c>
      <c r="AH56" s="240"/>
      <c r="AI56" s="240"/>
      <c r="AJ56" s="242">
        <f t="shared" si="24"/>
        <v>0</v>
      </c>
      <c r="AK56" s="240">
        <v>1</v>
      </c>
      <c r="AL56" s="240"/>
      <c r="AM56" s="240"/>
      <c r="AN56" s="243">
        <f t="shared" si="25"/>
        <v>0</v>
      </c>
      <c r="AO56" s="240">
        <v>1</v>
      </c>
      <c r="AP56" s="240"/>
      <c r="AQ56" s="240"/>
      <c r="AR56" s="244">
        <f t="shared" si="26"/>
        <v>0</v>
      </c>
      <c r="AS56" s="240">
        <v>1</v>
      </c>
      <c r="AT56" s="240"/>
      <c r="AU56" s="240"/>
      <c r="AV56" s="241">
        <f t="shared" si="27"/>
        <v>0</v>
      </c>
      <c r="AW56" s="240">
        <v>1</v>
      </c>
      <c r="AX56" s="240"/>
      <c r="AY56" s="240"/>
      <c r="AZ56" s="241">
        <f t="shared" si="28"/>
        <v>0</v>
      </c>
      <c r="BA56" s="238">
        <f t="shared" si="29"/>
        <v>0</v>
      </c>
      <c r="BB56" s="245">
        <v>0</v>
      </c>
      <c r="BC56" s="238">
        <f t="shared" si="30"/>
        <v>0</v>
      </c>
      <c r="BD56" s="238" t="str">
        <f t="shared" si="31"/>
        <v>geen actie</v>
      </c>
      <c r="BE56" s="246">
        <v>55</v>
      </c>
    </row>
    <row r="57" spans="1:57" ht="17.25" customHeight="1" x14ac:dyDescent="0.25">
      <c r="A57" s="231">
        <v>56</v>
      </c>
      <c r="B57" s="231" t="str">
        <f t="shared" si="17"/>
        <v>v</v>
      </c>
      <c r="C57" s="149"/>
      <c r="D57" s="232"/>
      <c r="E57" s="368"/>
      <c r="F57" s="234"/>
      <c r="G57" s="235"/>
      <c r="H57" s="236">
        <f t="shared" si="18"/>
        <v>0</v>
      </c>
      <c r="I57" s="237"/>
      <c r="J57" s="178">
        <f>[3]Aantallen!$B$1-I57</f>
        <v>2020</v>
      </c>
      <c r="K57" s="238">
        <f t="shared" si="32"/>
        <v>0</v>
      </c>
      <c r="L57" s="239">
        <v>0</v>
      </c>
      <c r="M57" s="240">
        <v>1</v>
      </c>
      <c r="N57" s="240"/>
      <c r="O57" s="240"/>
      <c r="P57" s="241">
        <f t="shared" si="19"/>
        <v>0</v>
      </c>
      <c r="Q57" s="240">
        <v>1</v>
      </c>
      <c r="R57" s="240"/>
      <c r="S57" s="240"/>
      <c r="T57" s="241">
        <f t="shared" si="20"/>
        <v>0</v>
      </c>
      <c r="U57" s="240">
        <v>1</v>
      </c>
      <c r="V57" s="240"/>
      <c r="W57" s="240"/>
      <c r="X57" s="241">
        <f t="shared" si="21"/>
        <v>0</v>
      </c>
      <c r="Y57" s="240">
        <v>1</v>
      </c>
      <c r="Z57" s="240"/>
      <c r="AA57" s="240"/>
      <c r="AB57" s="241">
        <f t="shared" si="22"/>
        <v>0</v>
      </c>
      <c r="AC57" s="240">
        <v>1</v>
      </c>
      <c r="AD57" s="240"/>
      <c r="AE57" s="240"/>
      <c r="AF57" s="242">
        <f t="shared" si="23"/>
        <v>0</v>
      </c>
      <c r="AG57" s="240">
        <v>1</v>
      </c>
      <c r="AH57" s="240"/>
      <c r="AI57" s="240"/>
      <c r="AJ57" s="242">
        <f t="shared" si="24"/>
        <v>0</v>
      </c>
      <c r="AK57" s="240">
        <v>1</v>
      </c>
      <c r="AL57" s="240"/>
      <c r="AM57" s="240"/>
      <c r="AN57" s="243">
        <f t="shared" si="25"/>
        <v>0</v>
      </c>
      <c r="AO57" s="240">
        <v>1</v>
      </c>
      <c r="AP57" s="240"/>
      <c r="AQ57" s="240"/>
      <c r="AR57" s="244">
        <f t="shared" si="26"/>
        <v>0</v>
      </c>
      <c r="AS57" s="240">
        <v>1</v>
      </c>
      <c r="AT57" s="240"/>
      <c r="AU57" s="240"/>
      <c r="AV57" s="241">
        <f t="shared" si="27"/>
        <v>0</v>
      </c>
      <c r="AW57" s="240">
        <v>1</v>
      </c>
      <c r="AX57" s="240"/>
      <c r="AY57" s="240"/>
      <c r="AZ57" s="241">
        <f t="shared" si="28"/>
        <v>0</v>
      </c>
      <c r="BA57" s="238">
        <f t="shared" si="29"/>
        <v>0</v>
      </c>
      <c r="BB57" s="245">
        <v>0</v>
      </c>
      <c r="BC57" s="238">
        <f t="shared" si="30"/>
        <v>0</v>
      </c>
      <c r="BD57" s="238" t="str">
        <f t="shared" si="31"/>
        <v>geen actie</v>
      </c>
      <c r="BE57" s="246">
        <v>56</v>
      </c>
    </row>
    <row r="58" spans="1:57" ht="17.25" customHeight="1" x14ac:dyDescent="0.25">
      <c r="A58" s="231">
        <v>57</v>
      </c>
      <c r="B58" s="231" t="str">
        <f t="shared" si="17"/>
        <v>v</v>
      </c>
      <c r="C58" s="149"/>
      <c r="D58" s="232"/>
      <c r="E58" s="368"/>
      <c r="F58" s="234"/>
      <c r="G58" s="255"/>
      <c r="H58" s="236">
        <f t="shared" si="18"/>
        <v>0</v>
      </c>
      <c r="I58" s="237"/>
      <c r="J58" s="178">
        <f>[3]Aantallen!$B$1-I58</f>
        <v>2020</v>
      </c>
      <c r="K58" s="238">
        <f t="shared" si="32"/>
        <v>0</v>
      </c>
      <c r="L58" s="239">
        <v>0</v>
      </c>
      <c r="M58" s="240">
        <v>1</v>
      </c>
      <c r="N58" s="240"/>
      <c r="O58" s="240"/>
      <c r="P58" s="241">
        <f t="shared" si="19"/>
        <v>0</v>
      </c>
      <c r="Q58" s="240">
        <v>1</v>
      </c>
      <c r="R58" s="240"/>
      <c r="S58" s="240"/>
      <c r="T58" s="241">
        <f t="shared" si="20"/>
        <v>0</v>
      </c>
      <c r="U58" s="240">
        <v>1</v>
      </c>
      <c r="V58" s="240"/>
      <c r="W58" s="240"/>
      <c r="X58" s="241">
        <f t="shared" si="21"/>
        <v>0</v>
      </c>
      <c r="Y58" s="240">
        <v>1</v>
      </c>
      <c r="Z58" s="240"/>
      <c r="AA58" s="240"/>
      <c r="AB58" s="241">
        <f t="shared" si="22"/>
        <v>0</v>
      </c>
      <c r="AC58" s="240">
        <v>1</v>
      </c>
      <c r="AD58" s="240"/>
      <c r="AE58" s="240"/>
      <c r="AF58" s="242">
        <f t="shared" si="23"/>
        <v>0</v>
      </c>
      <c r="AG58" s="240">
        <v>1</v>
      </c>
      <c r="AH58" s="240"/>
      <c r="AI58" s="240"/>
      <c r="AJ58" s="242">
        <f t="shared" si="24"/>
        <v>0</v>
      </c>
      <c r="AK58" s="240">
        <v>1</v>
      </c>
      <c r="AL58" s="240"/>
      <c r="AM58" s="240"/>
      <c r="AN58" s="243">
        <f t="shared" si="25"/>
        <v>0</v>
      </c>
      <c r="AO58" s="240">
        <v>1</v>
      </c>
      <c r="AP58" s="240"/>
      <c r="AQ58" s="240"/>
      <c r="AR58" s="244">
        <f t="shared" si="26"/>
        <v>0</v>
      </c>
      <c r="AS58" s="240">
        <v>1</v>
      </c>
      <c r="AT58" s="240"/>
      <c r="AU58" s="240"/>
      <c r="AV58" s="241">
        <f t="shared" si="27"/>
        <v>0</v>
      </c>
      <c r="AW58" s="240">
        <v>1</v>
      </c>
      <c r="AX58" s="240"/>
      <c r="AY58" s="240"/>
      <c r="AZ58" s="241">
        <f t="shared" si="28"/>
        <v>0</v>
      </c>
      <c r="BA58" s="238">
        <f t="shared" si="29"/>
        <v>0</v>
      </c>
      <c r="BB58" s="245">
        <v>0</v>
      </c>
      <c r="BC58" s="238">
        <f t="shared" si="30"/>
        <v>0</v>
      </c>
      <c r="BD58" s="238" t="str">
        <f t="shared" si="31"/>
        <v>geen actie</v>
      </c>
      <c r="BE58" s="246">
        <v>57</v>
      </c>
    </row>
    <row r="59" spans="1:57" ht="17.25" customHeight="1" x14ac:dyDescent="0.25">
      <c r="A59" s="231">
        <v>58</v>
      </c>
      <c r="B59" s="231" t="str">
        <f t="shared" si="17"/>
        <v>v</v>
      </c>
      <c r="C59" s="149"/>
      <c r="D59" s="232"/>
      <c r="E59" s="233"/>
      <c r="F59" s="234"/>
      <c r="G59" s="255"/>
      <c r="H59" s="236">
        <f t="shared" si="18"/>
        <v>0</v>
      </c>
      <c r="I59" s="237"/>
      <c r="J59" s="178">
        <f>[3]Aantallen!$B$1-I59</f>
        <v>2020</v>
      </c>
      <c r="K59" s="238">
        <f t="shared" si="32"/>
        <v>0</v>
      </c>
      <c r="L59" s="239">
        <v>0</v>
      </c>
      <c r="M59" s="240">
        <v>1</v>
      </c>
      <c r="N59" s="240"/>
      <c r="O59" s="240"/>
      <c r="P59" s="241">
        <f t="shared" si="19"/>
        <v>0</v>
      </c>
      <c r="Q59" s="240">
        <v>1</v>
      </c>
      <c r="R59" s="240"/>
      <c r="S59" s="240"/>
      <c r="T59" s="241">
        <f t="shared" si="20"/>
        <v>0</v>
      </c>
      <c r="U59" s="240">
        <v>1</v>
      </c>
      <c r="V59" s="240"/>
      <c r="W59" s="240"/>
      <c r="X59" s="241">
        <f t="shared" si="21"/>
        <v>0</v>
      </c>
      <c r="Y59" s="240">
        <v>1</v>
      </c>
      <c r="Z59" s="240"/>
      <c r="AA59" s="240"/>
      <c r="AB59" s="241">
        <f t="shared" si="22"/>
        <v>0</v>
      </c>
      <c r="AC59" s="240">
        <v>1</v>
      </c>
      <c r="AD59" s="240"/>
      <c r="AE59" s="240"/>
      <c r="AF59" s="242">
        <f t="shared" si="23"/>
        <v>0</v>
      </c>
      <c r="AG59" s="240">
        <v>1</v>
      </c>
      <c r="AH59" s="240"/>
      <c r="AI59" s="240"/>
      <c r="AJ59" s="242">
        <f t="shared" si="24"/>
        <v>0</v>
      </c>
      <c r="AK59" s="240">
        <v>1</v>
      </c>
      <c r="AL59" s="240"/>
      <c r="AM59" s="240"/>
      <c r="AN59" s="243">
        <f t="shared" si="25"/>
        <v>0</v>
      </c>
      <c r="AO59" s="240">
        <v>1</v>
      </c>
      <c r="AP59" s="240"/>
      <c r="AQ59" s="240"/>
      <c r="AR59" s="244">
        <f t="shared" si="26"/>
        <v>0</v>
      </c>
      <c r="AS59" s="240">
        <v>1</v>
      </c>
      <c r="AT59" s="240"/>
      <c r="AU59" s="240"/>
      <c r="AV59" s="241">
        <f t="shared" si="27"/>
        <v>0</v>
      </c>
      <c r="AW59" s="240">
        <v>1</v>
      </c>
      <c r="AX59" s="240"/>
      <c r="AY59" s="240"/>
      <c r="AZ59" s="241">
        <f t="shared" si="28"/>
        <v>0</v>
      </c>
      <c r="BA59" s="238">
        <f t="shared" si="29"/>
        <v>0</v>
      </c>
      <c r="BB59" s="245">
        <v>0</v>
      </c>
      <c r="BC59" s="238">
        <f t="shared" si="30"/>
        <v>0</v>
      </c>
      <c r="BD59" s="238" t="str">
        <f t="shared" si="31"/>
        <v>geen actie</v>
      </c>
      <c r="BE59" s="246">
        <v>58</v>
      </c>
    </row>
    <row r="60" spans="1:57" ht="17.25" customHeight="1" x14ac:dyDescent="0.25">
      <c r="A60" s="231">
        <v>59</v>
      </c>
      <c r="B60" s="231" t="str">
        <f t="shared" si="17"/>
        <v>v</v>
      </c>
      <c r="C60" s="149"/>
      <c r="D60" s="232"/>
      <c r="E60" s="368"/>
      <c r="F60" s="237"/>
      <c r="G60" s="255"/>
      <c r="H60" s="236">
        <f t="shared" si="18"/>
        <v>0</v>
      </c>
      <c r="I60" s="250"/>
      <c r="J60" s="178">
        <f>[3]Aantallen!$B$1-I60</f>
        <v>2020</v>
      </c>
      <c r="K60" s="238">
        <f t="shared" si="32"/>
        <v>0</v>
      </c>
      <c r="L60" s="239">
        <v>0</v>
      </c>
      <c r="M60" s="240">
        <v>1</v>
      </c>
      <c r="N60" s="240"/>
      <c r="O60" s="240"/>
      <c r="P60" s="241">
        <f t="shared" si="19"/>
        <v>0</v>
      </c>
      <c r="Q60" s="240">
        <v>1</v>
      </c>
      <c r="R60" s="240"/>
      <c r="S60" s="240"/>
      <c r="T60" s="241">
        <f t="shared" si="20"/>
        <v>0</v>
      </c>
      <c r="U60" s="240">
        <v>1</v>
      </c>
      <c r="V60" s="240"/>
      <c r="W60" s="240"/>
      <c r="X60" s="241">
        <f t="shared" si="21"/>
        <v>0</v>
      </c>
      <c r="Y60" s="240">
        <v>1</v>
      </c>
      <c r="Z60" s="240"/>
      <c r="AA60" s="240"/>
      <c r="AB60" s="241">
        <f t="shared" si="22"/>
        <v>0</v>
      </c>
      <c r="AC60" s="240">
        <v>1</v>
      </c>
      <c r="AD60" s="240"/>
      <c r="AE60" s="240"/>
      <c r="AF60" s="242">
        <f t="shared" si="23"/>
        <v>0</v>
      </c>
      <c r="AG60" s="240">
        <v>1</v>
      </c>
      <c r="AH60" s="240"/>
      <c r="AI60" s="240"/>
      <c r="AJ60" s="242">
        <f t="shared" si="24"/>
        <v>0</v>
      </c>
      <c r="AK60" s="240">
        <v>1</v>
      </c>
      <c r="AL60" s="240"/>
      <c r="AM60" s="240"/>
      <c r="AN60" s="243">
        <f t="shared" si="25"/>
        <v>0</v>
      </c>
      <c r="AO60" s="240">
        <v>1</v>
      </c>
      <c r="AP60" s="240"/>
      <c r="AQ60" s="240"/>
      <c r="AR60" s="244">
        <f t="shared" si="26"/>
        <v>0</v>
      </c>
      <c r="AS60" s="240">
        <v>1</v>
      </c>
      <c r="AT60" s="240"/>
      <c r="AU60" s="240"/>
      <c r="AV60" s="241">
        <f t="shared" si="27"/>
        <v>0</v>
      </c>
      <c r="AW60" s="240">
        <v>1</v>
      </c>
      <c r="AX60" s="240"/>
      <c r="AY60" s="240"/>
      <c r="AZ60" s="241">
        <f t="shared" si="28"/>
        <v>0</v>
      </c>
      <c r="BA60" s="238">
        <f t="shared" si="29"/>
        <v>0</v>
      </c>
      <c r="BB60" s="245">
        <v>0</v>
      </c>
      <c r="BC60" s="238">
        <f t="shared" si="30"/>
        <v>0</v>
      </c>
      <c r="BD60" s="238" t="str">
        <f t="shared" si="31"/>
        <v>geen actie</v>
      </c>
      <c r="BE60" s="246">
        <v>59</v>
      </c>
    </row>
    <row r="61" spans="1:57" ht="17.25" customHeight="1" x14ac:dyDescent="0.25">
      <c r="A61" s="231">
        <v>60</v>
      </c>
      <c r="B61" s="231" t="str">
        <f t="shared" si="17"/>
        <v>v</v>
      </c>
      <c r="C61" s="149"/>
      <c r="D61" s="232"/>
      <c r="E61" s="368"/>
      <c r="F61" s="237"/>
      <c r="G61" s="255"/>
      <c r="H61" s="236">
        <f t="shared" si="18"/>
        <v>0</v>
      </c>
      <c r="I61" s="250"/>
      <c r="J61" s="178">
        <f>[3]Aantallen!$B$1-I61</f>
        <v>2020</v>
      </c>
      <c r="K61" s="238">
        <f t="shared" si="32"/>
        <v>0</v>
      </c>
      <c r="L61" s="239">
        <v>0</v>
      </c>
      <c r="M61" s="240">
        <v>1</v>
      </c>
      <c r="N61" s="240"/>
      <c r="O61" s="240"/>
      <c r="P61" s="241">
        <f t="shared" si="19"/>
        <v>0</v>
      </c>
      <c r="Q61" s="240">
        <v>1</v>
      </c>
      <c r="R61" s="240"/>
      <c r="S61" s="240"/>
      <c r="T61" s="241">
        <f t="shared" si="20"/>
        <v>0</v>
      </c>
      <c r="U61" s="240">
        <v>1</v>
      </c>
      <c r="V61" s="240"/>
      <c r="W61" s="240"/>
      <c r="X61" s="241">
        <f t="shared" si="21"/>
        <v>0</v>
      </c>
      <c r="Y61" s="240">
        <v>1</v>
      </c>
      <c r="Z61" s="240"/>
      <c r="AA61" s="240"/>
      <c r="AB61" s="241">
        <f t="shared" si="22"/>
        <v>0</v>
      </c>
      <c r="AC61" s="240">
        <v>1</v>
      </c>
      <c r="AD61" s="240"/>
      <c r="AE61" s="240"/>
      <c r="AF61" s="242">
        <f t="shared" si="23"/>
        <v>0</v>
      </c>
      <c r="AG61" s="240">
        <v>1</v>
      </c>
      <c r="AH61" s="240"/>
      <c r="AI61" s="240"/>
      <c r="AJ61" s="242">
        <f t="shared" si="24"/>
        <v>0</v>
      </c>
      <c r="AK61" s="240">
        <v>1</v>
      </c>
      <c r="AL61" s="240"/>
      <c r="AM61" s="240"/>
      <c r="AN61" s="243">
        <f t="shared" si="25"/>
        <v>0</v>
      </c>
      <c r="AO61" s="240">
        <v>1</v>
      </c>
      <c r="AP61" s="240"/>
      <c r="AQ61" s="240"/>
      <c r="AR61" s="244">
        <f t="shared" si="26"/>
        <v>0</v>
      </c>
      <c r="AS61" s="240">
        <v>1</v>
      </c>
      <c r="AT61" s="240"/>
      <c r="AU61" s="240"/>
      <c r="AV61" s="241">
        <f t="shared" si="27"/>
        <v>0</v>
      </c>
      <c r="AW61" s="240">
        <v>1</v>
      </c>
      <c r="AX61" s="240"/>
      <c r="AY61" s="240"/>
      <c r="AZ61" s="241">
        <f t="shared" si="28"/>
        <v>0</v>
      </c>
      <c r="BA61" s="238">
        <f t="shared" si="29"/>
        <v>0</v>
      </c>
      <c r="BB61" s="245">
        <v>0</v>
      </c>
      <c r="BC61" s="238">
        <f t="shared" si="30"/>
        <v>0</v>
      </c>
      <c r="BD61" s="238" t="str">
        <f t="shared" si="31"/>
        <v>geen actie</v>
      </c>
      <c r="BE61" s="246">
        <v>60</v>
      </c>
    </row>
    <row r="62" spans="1:57" ht="17.25" customHeight="1" x14ac:dyDescent="0.25">
      <c r="A62" s="231">
        <v>61</v>
      </c>
      <c r="B62" s="231" t="str">
        <f t="shared" si="17"/>
        <v>v</v>
      </c>
      <c r="C62" s="149"/>
      <c r="D62" s="232"/>
      <c r="E62" s="368"/>
      <c r="F62" s="237"/>
      <c r="G62" s="255"/>
      <c r="H62" s="236">
        <f t="shared" si="18"/>
        <v>0</v>
      </c>
      <c r="I62" s="250"/>
      <c r="J62" s="178">
        <f>[3]Aantallen!$B$1-I62</f>
        <v>2020</v>
      </c>
      <c r="K62" s="238">
        <f t="shared" si="32"/>
        <v>0</v>
      </c>
      <c r="L62" s="239">
        <v>0</v>
      </c>
      <c r="M62" s="240">
        <v>1</v>
      </c>
      <c r="N62" s="240"/>
      <c r="O62" s="240"/>
      <c r="P62" s="241">
        <f t="shared" si="19"/>
        <v>0</v>
      </c>
      <c r="Q62" s="240">
        <v>1</v>
      </c>
      <c r="R62" s="240"/>
      <c r="S62" s="240"/>
      <c r="T62" s="241">
        <f t="shared" si="20"/>
        <v>0</v>
      </c>
      <c r="U62" s="240">
        <v>1</v>
      </c>
      <c r="V62" s="240"/>
      <c r="W62" s="240"/>
      <c r="X62" s="241">
        <f t="shared" si="21"/>
        <v>0</v>
      </c>
      <c r="Y62" s="240">
        <v>1</v>
      </c>
      <c r="Z62" s="240"/>
      <c r="AA62" s="240"/>
      <c r="AB62" s="241">
        <f t="shared" si="22"/>
        <v>0</v>
      </c>
      <c r="AC62" s="240">
        <v>1</v>
      </c>
      <c r="AD62" s="240"/>
      <c r="AE62" s="240"/>
      <c r="AF62" s="242">
        <f t="shared" si="23"/>
        <v>0</v>
      </c>
      <c r="AG62" s="240">
        <v>1</v>
      </c>
      <c r="AH62" s="240"/>
      <c r="AI62" s="240"/>
      <c r="AJ62" s="242">
        <f t="shared" si="24"/>
        <v>0</v>
      </c>
      <c r="AK62" s="240">
        <v>1</v>
      </c>
      <c r="AL62" s="240"/>
      <c r="AM62" s="240"/>
      <c r="AN62" s="243">
        <f t="shared" si="25"/>
        <v>0</v>
      </c>
      <c r="AO62" s="240">
        <v>1</v>
      </c>
      <c r="AP62" s="240"/>
      <c r="AQ62" s="240"/>
      <c r="AR62" s="244">
        <f t="shared" si="26"/>
        <v>0</v>
      </c>
      <c r="AS62" s="240">
        <v>1</v>
      </c>
      <c r="AT62" s="240"/>
      <c r="AU62" s="240"/>
      <c r="AV62" s="241">
        <f t="shared" si="27"/>
        <v>0</v>
      </c>
      <c r="AW62" s="240">
        <v>1</v>
      </c>
      <c r="AX62" s="240"/>
      <c r="AY62" s="240"/>
      <c r="AZ62" s="241">
        <f t="shared" si="28"/>
        <v>0</v>
      </c>
      <c r="BA62" s="238">
        <f t="shared" si="29"/>
        <v>0</v>
      </c>
      <c r="BB62" s="245">
        <v>0</v>
      </c>
      <c r="BC62" s="238">
        <f t="shared" si="30"/>
        <v>0</v>
      </c>
      <c r="BD62" s="238" t="str">
        <f t="shared" si="31"/>
        <v>geen actie</v>
      </c>
      <c r="BE62" s="246">
        <v>61</v>
      </c>
    </row>
    <row r="63" spans="1:57" ht="17.25" customHeight="1" x14ac:dyDescent="0.25">
      <c r="A63" s="231">
        <v>62</v>
      </c>
      <c r="B63" s="231" t="str">
        <f t="shared" si="17"/>
        <v>v</v>
      </c>
      <c r="C63" s="149"/>
      <c r="D63" s="232"/>
      <c r="E63" s="233"/>
      <c r="F63" s="234"/>
      <c r="G63" s="177"/>
      <c r="H63" s="236">
        <f t="shared" si="18"/>
        <v>0</v>
      </c>
      <c r="I63" s="237"/>
      <c r="J63" s="178">
        <f>[3]Aantallen!$B$1-I63</f>
        <v>2020</v>
      </c>
      <c r="K63" s="238">
        <f t="shared" si="32"/>
        <v>0</v>
      </c>
      <c r="L63" s="239">
        <v>0</v>
      </c>
      <c r="M63" s="240">
        <v>1</v>
      </c>
      <c r="N63" s="240"/>
      <c r="O63" s="240"/>
      <c r="P63" s="241">
        <f t="shared" si="19"/>
        <v>0</v>
      </c>
      <c r="Q63" s="240">
        <v>1</v>
      </c>
      <c r="R63" s="240"/>
      <c r="S63" s="240"/>
      <c r="T63" s="241">
        <f t="shared" si="20"/>
        <v>0</v>
      </c>
      <c r="U63" s="240">
        <v>1</v>
      </c>
      <c r="V63" s="240"/>
      <c r="W63" s="240"/>
      <c r="X63" s="241">
        <f t="shared" si="21"/>
        <v>0</v>
      </c>
      <c r="Y63" s="240">
        <v>1</v>
      </c>
      <c r="Z63" s="240"/>
      <c r="AA63" s="240"/>
      <c r="AB63" s="241">
        <f t="shared" si="22"/>
        <v>0</v>
      </c>
      <c r="AC63" s="240">
        <v>1</v>
      </c>
      <c r="AD63" s="240"/>
      <c r="AE63" s="240"/>
      <c r="AF63" s="242">
        <f t="shared" si="23"/>
        <v>0</v>
      </c>
      <c r="AG63" s="240">
        <v>1</v>
      </c>
      <c r="AH63" s="240"/>
      <c r="AI63" s="240"/>
      <c r="AJ63" s="242">
        <f t="shared" si="24"/>
        <v>0</v>
      </c>
      <c r="AK63" s="240">
        <v>1</v>
      </c>
      <c r="AL63" s="240"/>
      <c r="AM63" s="240"/>
      <c r="AN63" s="243">
        <f t="shared" si="25"/>
        <v>0</v>
      </c>
      <c r="AO63" s="240">
        <v>1</v>
      </c>
      <c r="AP63" s="240"/>
      <c r="AQ63" s="240"/>
      <c r="AR63" s="244">
        <f t="shared" si="26"/>
        <v>0</v>
      </c>
      <c r="AS63" s="240">
        <v>1</v>
      </c>
      <c r="AT63" s="240"/>
      <c r="AU63" s="240"/>
      <c r="AV63" s="241">
        <f t="shared" si="27"/>
        <v>0</v>
      </c>
      <c r="AW63" s="240">
        <v>1</v>
      </c>
      <c r="AX63" s="240"/>
      <c r="AY63" s="240"/>
      <c r="AZ63" s="241">
        <f t="shared" si="28"/>
        <v>0</v>
      </c>
      <c r="BA63" s="238">
        <f t="shared" si="29"/>
        <v>0</v>
      </c>
      <c r="BB63" s="245">
        <v>0</v>
      </c>
      <c r="BC63" s="238">
        <f t="shared" si="30"/>
        <v>0</v>
      </c>
      <c r="BD63" s="238" t="str">
        <f t="shared" si="31"/>
        <v>geen actie</v>
      </c>
      <c r="BE63" s="246">
        <v>62</v>
      </c>
    </row>
    <row r="64" spans="1:57" ht="17.25" customHeight="1" x14ac:dyDescent="0.25">
      <c r="A64" s="231">
        <v>63</v>
      </c>
      <c r="B64" s="231" t="str">
        <f t="shared" si="17"/>
        <v>v</v>
      </c>
      <c r="C64" s="149"/>
      <c r="D64" s="232"/>
      <c r="E64" s="249"/>
      <c r="F64" s="250"/>
      <c r="G64" s="255"/>
      <c r="H64" s="236">
        <f t="shared" si="18"/>
        <v>0</v>
      </c>
      <c r="I64" s="250"/>
      <c r="J64" s="178">
        <f>[3]Aantallen!$B$1-I64</f>
        <v>2020</v>
      </c>
      <c r="K64" s="238">
        <f t="shared" si="32"/>
        <v>0</v>
      </c>
      <c r="L64" s="239">
        <v>0</v>
      </c>
      <c r="M64" s="240">
        <v>1</v>
      </c>
      <c r="N64" s="240"/>
      <c r="O64" s="240"/>
      <c r="P64" s="241">
        <f t="shared" si="19"/>
        <v>0</v>
      </c>
      <c r="Q64" s="240">
        <v>1</v>
      </c>
      <c r="R64" s="240"/>
      <c r="S64" s="240"/>
      <c r="T64" s="241">
        <f t="shared" si="20"/>
        <v>0</v>
      </c>
      <c r="U64" s="240">
        <v>1</v>
      </c>
      <c r="V64" s="240"/>
      <c r="W64" s="240"/>
      <c r="X64" s="241">
        <f t="shared" si="21"/>
        <v>0</v>
      </c>
      <c r="Y64" s="240">
        <v>1</v>
      </c>
      <c r="Z64" s="240"/>
      <c r="AA64" s="240"/>
      <c r="AB64" s="241">
        <f t="shared" si="22"/>
        <v>0</v>
      </c>
      <c r="AC64" s="240">
        <v>1</v>
      </c>
      <c r="AD64" s="240"/>
      <c r="AE64" s="240"/>
      <c r="AF64" s="242">
        <f t="shared" si="23"/>
        <v>0</v>
      </c>
      <c r="AG64" s="240">
        <v>1</v>
      </c>
      <c r="AH64" s="240"/>
      <c r="AI64" s="240"/>
      <c r="AJ64" s="242">
        <f t="shared" si="24"/>
        <v>0</v>
      </c>
      <c r="AK64" s="240">
        <v>1</v>
      </c>
      <c r="AL64" s="240"/>
      <c r="AM64" s="240"/>
      <c r="AN64" s="243">
        <f t="shared" si="25"/>
        <v>0</v>
      </c>
      <c r="AO64" s="240">
        <v>1</v>
      </c>
      <c r="AP64" s="240"/>
      <c r="AQ64" s="240"/>
      <c r="AR64" s="244">
        <f t="shared" si="26"/>
        <v>0</v>
      </c>
      <c r="AS64" s="240">
        <v>1</v>
      </c>
      <c r="AT64" s="240"/>
      <c r="AU64" s="240"/>
      <c r="AV64" s="241">
        <f t="shared" si="27"/>
        <v>0</v>
      </c>
      <c r="AW64" s="240">
        <v>1</v>
      </c>
      <c r="AX64" s="240"/>
      <c r="AY64" s="240"/>
      <c r="AZ64" s="241">
        <f t="shared" si="28"/>
        <v>0</v>
      </c>
      <c r="BA64" s="238">
        <f t="shared" si="29"/>
        <v>0</v>
      </c>
      <c r="BB64" s="245">
        <v>0</v>
      </c>
      <c r="BC64" s="238">
        <f t="shared" si="30"/>
        <v>0</v>
      </c>
      <c r="BD64" s="238" t="str">
        <f t="shared" si="31"/>
        <v>geen actie</v>
      </c>
      <c r="BE64" s="246">
        <v>63</v>
      </c>
    </row>
    <row r="65" spans="1:57" ht="17.25" customHeight="1" x14ac:dyDescent="0.25">
      <c r="A65" s="231">
        <v>64</v>
      </c>
      <c r="B65" s="231" t="str">
        <f t="shared" si="17"/>
        <v>v</v>
      </c>
      <c r="C65" s="149"/>
      <c r="D65" s="232"/>
      <c r="F65" s="237"/>
      <c r="G65" s="248"/>
      <c r="H65" s="236">
        <f t="shared" si="18"/>
        <v>0</v>
      </c>
      <c r="I65" s="250"/>
      <c r="J65" s="178">
        <f>[3]Aantallen!$B$1-I65</f>
        <v>2020</v>
      </c>
      <c r="K65" s="238">
        <f t="shared" si="32"/>
        <v>0</v>
      </c>
      <c r="L65" s="239">
        <v>0</v>
      </c>
      <c r="M65" s="240">
        <v>1</v>
      </c>
      <c r="N65" s="240"/>
      <c r="O65" s="240"/>
      <c r="P65" s="241">
        <f t="shared" si="19"/>
        <v>0</v>
      </c>
      <c r="Q65" s="240">
        <v>1</v>
      </c>
      <c r="R65" s="240"/>
      <c r="S65" s="240"/>
      <c r="T65" s="241">
        <f t="shared" si="20"/>
        <v>0</v>
      </c>
      <c r="U65" s="240">
        <v>1</v>
      </c>
      <c r="V65" s="240"/>
      <c r="W65" s="240"/>
      <c r="X65" s="241">
        <f t="shared" si="21"/>
        <v>0</v>
      </c>
      <c r="Y65" s="240">
        <v>1</v>
      </c>
      <c r="Z65" s="240"/>
      <c r="AA65" s="240"/>
      <c r="AB65" s="241">
        <f t="shared" si="22"/>
        <v>0</v>
      </c>
      <c r="AC65" s="240">
        <v>1</v>
      </c>
      <c r="AD65" s="240"/>
      <c r="AE65" s="240"/>
      <c r="AF65" s="242">
        <f t="shared" si="23"/>
        <v>0</v>
      </c>
      <c r="AG65" s="240">
        <v>1</v>
      </c>
      <c r="AH65" s="240"/>
      <c r="AI65" s="240"/>
      <c r="AJ65" s="242">
        <f t="shared" si="24"/>
        <v>0</v>
      </c>
      <c r="AK65" s="240">
        <v>1</v>
      </c>
      <c r="AL65" s="240"/>
      <c r="AM65" s="240"/>
      <c r="AN65" s="243">
        <f t="shared" si="25"/>
        <v>0</v>
      </c>
      <c r="AO65" s="240">
        <v>1</v>
      </c>
      <c r="AP65" s="240"/>
      <c r="AQ65" s="240"/>
      <c r="AR65" s="244">
        <f t="shared" si="26"/>
        <v>0</v>
      </c>
      <c r="AS65" s="240">
        <v>1</v>
      </c>
      <c r="AT65" s="240"/>
      <c r="AU65" s="240"/>
      <c r="AV65" s="241">
        <f t="shared" si="27"/>
        <v>0</v>
      </c>
      <c r="AW65" s="240">
        <v>1</v>
      </c>
      <c r="AX65" s="240"/>
      <c r="AY65" s="240"/>
      <c r="AZ65" s="241">
        <f t="shared" si="28"/>
        <v>0</v>
      </c>
      <c r="BA65" s="238">
        <f t="shared" si="29"/>
        <v>0</v>
      </c>
      <c r="BB65" s="245">
        <v>0</v>
      </c>
      <c r="BC65" s="238">
        <f t="shared" si="30"/>
        <v>0</v>
      </c>
      <c r="BD65" s="238" t="str">
        <f t="shared" si="31"/>
        <v>geen actie</v>
      </c>
      <c r="BE65" s="246">
        <v>64</v>
      </c>
    </row>
    <row r="66" spans="1:57" ht="17.25" customHeight="1" x14ac:dyDescent="0.25">
      <c r="A66" s="231">
        <v>65</v>
      </c>
      <c r="B66" s="231" t="str">
        <f t="shared" ref="B66:B97" si="33">IF(A66=BE66,"v","x")</f>
        <v>v</v>
      </c>
      <c r="C66" s="149"/>
      <c r="D66" s="232"/>
      <c r="E66" s="368"/>
      <c r="F66" s="234"/>
      <c r="G66" s="235"/>
      <c r="H66" s="236">
        <f t="shared" ref="H66:H98" si="34">SUM(L66+P66+T66+X66+AB66+AF66+AJ66+AN66+AR66+AV66+AZ66)</f>
        <v>0</v>
      </c>
      <c r="I66" s="237"/>
      <c r="J66" s="178">
        <f>[3]Aantallen!$B$1-I66</f>
        <v>2020</v>
      </c>
      <c r="K66" s="238">
        <f t="shared" si="32"/>
        <v>0</v>
      </c>
      <c r="L66" s="239">
        <v>0</v>
      </c>
      <c r="M66" s="240">
        <v>1</v>
      </c>
      <c r="N66" s="240"/>
      <c r="O66" s="240"/>
      <c r="P66" s="241">
        <f t="shared" ref="P66:P97" si="35">SUM(N66*10+O66)/M66*10</f>
        <v>0</v>
      </c>
      <c r="Q66" s="240">
        <v>1</v>
      </c>
      <c r="R66" s="240"/>
      <c r="S66" s="240"/>
      <c r="T66" s="241">
        <f t="shared" ref="T66:T97" si="36">SUM(R66*10+S66)/Q66*10</f>
        <v>0</v>
      </c>
      <c r="U66" s="240">
        <v>1</v>
      </c>
      <c r="V66" s="240"/>
      <c r="W66" s="240"/>
      <c r="X66" s="241">
        <f t="shared" ref="X66:X97" si="37">SUM(V66*10+W66)/U66*10</f>
        <v>0</v>
      </c>
      <c r="Y66" s="240">
        <v>1</v>
      </c>
      <c r="Z66" s="240"/>
      <c r="AA66" s="240"/>
      <c r="AB66" s="241">
        <f t="shared" ref="AB66:AB97" si="38">SUM(Z66*10+AA66/2)/Y66*10</f>
        <v>0</v>
      </c>
      <c r="AC66" s="240">
        <v>1</v>
      </c>
      <c r="AD66" s="240"/>
      <c r="AE66" s="240"/>
      <c r="AF66" s="242">
        <f t="shared" ref="AF66:AF97" si="39">SUM(AD66*10+AE66)/AC66*10</f>
        <v>0</v>
      </c>
      <c r="AG66" s="240">
        <v>1</v>
      </c>
      <c r="AH66" s="240"/>
      <c r="AI66" s="240"/>
      <c r="AJ66" s="242">
        <f t="shared" ref="AJ66:AJ97" si="40">SUM(AH66*10+AI66)/AG66*10</f>
        <v>0</v>
      </c>
      <c r="AK66" s="240">
        <v>1</v>
      </c>
      <c r="AL66" s="240"/>
      <c r="AM66" s="240"/>
      <c r="AN66" s="243">
        <f t="shared" ref="AN66:AN97" si="41">SUM(AL66*10+AM66)/AK66*10</f>
        <v>0</v>
      </c>
      <c r="AO66" s="240">
        <v>1</v>
      </c>
      <c r="AP66" s="240"/>
      <c r="AQ66" s="240"/>
      <c r="AR66" s="244">
        <f t="shared" ref="AR66:AR97" si="42">SUM(AP66*10+AQ66)/AO66*10</f>
        <v>0</v>
      </c>
      <c r="AS66" s="240">
        <v>1</v>
      </c>
      <c r="AT66" s="240"/>
      <c r="AU66" s="240"/>
      <c r="AV66" s="241">
        <f t="shared" ref="AV66:AV97" si="43">SUM(AT66*10+AU66)/AS66*10</f>
        <v>0</v>
      </c>
      <c r="AW66" s="240">
        <v>1</v>
      </c>
      <c r="AX66" s="240"/>
      <c r="AY66" s="240"/>
      <c r="AZ66" s="241">
        <f t="shared" ref="AZ66:AZ97" si="44">SUM(AX66*10+AY66)/AW66*10</f>
        <v>0</v>
      </c>
      <c r="BA66" s="238">
        <f t="shared" si="29"/>
        <v>0</v>
      </c>
      <c r="BB66" s="245">
        <v>0</v>
      </c>
      <c r="BC66" s="238">
        <f t="shared" ref="BC66:BC97" si="45">BA66-BB66</f>
        <v>0</v>
      </c>
      <c r="BD66" s="238" t="str">
        <f t="shared" ref="BD66:BD97" si="46">IF(BC66=0,"geen actie",CONCATENATE("diploma uitschrijven: ",BA66," punten"))</f>
        <v>geen actie</v>
      </c>
      <c r="BE66" s="246">
        <v>65</v>
      </c>
    </row>
    <row r="67" spans="1:57" ht="17.25" customHeight="1" x14ac:dyDescent="0.25">
      <c r="A67" s="231">
        <v>66</v>
      </c>
      <c r="B67" s="231" t="str">
        <f t="shared" si="33"/>
        <v>v</v>
      </c>
      <c r="C67" s="149"/>
      <c r="D67" s="232"/>
      <c r="E67" s="249"/>
      <c r="F67" s="250"/>
      <c r="G67" s="501"/>
      <c r="H67" s="236">
        <f t="shared" si="34"/>
        <v>0</v>
      </c>
      <c r="I67" s="250"/>
      <c r="J67" s="178">
        <f>[3]Aantallen!$B$1-I67</f>
        <v>2020</v>
      </c>
      <c r="K67" s="238">
        <f t="shared" si="32"/>
        <v>0</v>
      </c>
      <c r="L67" s="239">
        <v>0</v>
      </c>
      <c r="M67" s="240">
        <v>1</v>
      </c>
      <c r="N67" s="240"/>
      <c r="O67" s="240"/>
      <c r="P67" s="241">
        <f t="shared" si="35"/>
        <v>0</v>
      </c>
      <c r="Q67" s="240">
        <v>1</v>
      </c>
      <c r="R67" s="240"/>
      <c r="S67" s="240"/>
      <c r="T67" s="241">
        <f t="shared" si="36"/>
        <v>0</v>
      </c>
      <c r="U67" s="240">
        <v>1</v>
      </c>
      <c r="V67" s="240"/>
      <c r="W67" s="240"/>
      <c r="X67" s="241">
        <f t="shared" si="37"/>
        <v>0</v>
      </c>
      <c r="Y67" s="240">
        <v>1</v>
      </c>
      <c r="Z67" s="240"/>
      <c r="AA67" s="240"/>
      <c r="AB67" s="241">
        <f t="shared" si="38"/>
        <v>0</v>
      </c>
      <c r="AC67" s="240">
        <v>1</v>
      </c>
      <c r="AD67" s="240"/>
      <c r="AE67" s="240"/>
      <c r="AF67" s="242">
        <f t="shared" si="39"/>
        <v>0</v>
      </c>
      <c r="AG67" s="240">
        <v>1</v>
      </c>
      <c r="AH67" s="240"/>
      <c r="AI67" s="240"/>
      <c r="AJ67" s="242">
        <f t="shared" si="40"/>
        <v>0</v>
      </c>
      <c r="AK67" s="240">
        <v>1</v>
      </c>
      <c r="AL67" s="240"/>
      <c r="AM67" s="240"/>
      <c r="AN67" s="243">
        <f t="shared" si="41"/>
        <v>0</v>
      </c>
      <c r="AO67" s="240">
        <v>1</v>
      </c>
      <c r="AP67" s="240"/>
      <c r="AQ67" s="240"/>
      <c r="AR67" s="244">
        <f t="shared" si="42"/>
        <v>0</v>
      </c>
      <c r="AS67" s="240">
        <v>1</v>
      </c>
      <c r="AT67" s="240"/>
      <c r="AU67" s="240"/>
      <c r="AV67" s="241">
        <f t="shared" si="43"/>
        <v>0</v>
      </c>
      <c r="AW67" s="240">
        <v>1</v>
      </c>
      <c r="AX67" s="240"/>
      <c r="AY67" s="240"/>
      <c r="AZ67" s="241">
        <f t="shared" si="44"/>
        <v>0</v>
      </c>
      <c r="BA67" s="238">
        <f t="shared" si="29"/>
        <v>0</v>
      </c>
      <c r="BB67" s="245">
        <v>0</v>
      </c>
      <c r="BC67" s="238">
        <f t="shared" si="45"/>
        <v>0</v>
      </c>
      <c r="BD67" s="238" t="str">
        <f t="shared" si="46"/>
        <v>geen actie</v>
      </c>
      <c r="BE67" s="246">
        <v>66</v>
      </c>
    </row>
    <row r="68" spans="1:57" ht="17.25" customHeight="1" x14ac:dyDescent="0.25">
      <c r="A68" s="231">
        <v>67</v>
      </c>
      <c r="B68" s="231" t="str">
        <f t="shared" si="33"/>
        <v>v</v>
      </c>
      <c r="C68" s="149"/>
      <c r="D68" s="232"/>
      <c r="F68" s="237"/>
      <c r="G68" s="248"/>
      <c r="H68" s="236">
        <f t="shared" si="34"/>
        <v>0</v>
      </c>
      <c r="I68" s="250"/>
      <c r="J68" s="178">
        <f>[3]Aantallen!$B$1-I68</f>
        <v>2020</v>
      </c>
      <c r="K68" s="238">
        <f t="shared" si="32"/>
        <v>0</v>
      </c>
      <c r="L68" s="239">
        <v>0</v>
      </c>
      <c r="M68" s="240">
        <v>1</v>
      </c>
      <c r="N68" s="240"/>
      <c r="O68" s="240"/>
      <c r="P68" s="241">
        <f t="shared" si="35"/>
        <v>0</v>
      </c>
      <c r="Q68" s="240">
        <v>1</v>
      </c>
      <c r="R68" s="240"/>
      <c r="S68" s="240"/>
      <c r="T68" s="241">
        <f t="shared" si="36"/>
        <v>0</v>
      </c>
      <c r="U68" s="240">
        <v>1</v>
      </c>
      <c r="V68" s="240"/>
      <c r="W68" s="240"/>
      <c r="X68" s="241">
        <f t="shared" si="37"/>
        <v>0</v>
      </c>
      <c r="Y68" s="240">
        <v>1</v>
      </c>
      <c r="Z68" s="240"/>
      <c r="AA68" s="240"/>
      <c r="AB68" s="241">
        <f t="shared" si="38"/>
        <v>0</v>
      </c>
      <c r="AC68" s="240">
        <v>1</v>
      </c>
      <c r="AD68" s="240"/>
      <c r="AE68" s="240"/>
      <c r="AF68" s="242">
        <f t="shared" si="39"/>
        <v>0</v>
      </c>
      <c r="AG68" s="240">
        <v>1</v>
      </c>
      <c r="AH68" s="240"/>
      <c r="AI68" s="240"/>
      <c r="AJ68" s="242">
        <f t="shared" si="40"/>
        <v>0</v>
      </c>
      <c r="AK68" s="240">
        <v>1</v>
      </c>
      <c r="AL68" s="240"/>
      <c r="AM68" s="240"/>
      <c r="AN68" s="243">
        <f t="shared" si="41"/>
        <v>0</v>
      </c>
      <c r="AO68" s="240">
        <v>1</v>
      </c>
      <c r="AP68" s="240"/>
      <c r="AQ68" s="240"/>
      <c r="AR68" s="244">
        <f t="shared" si="42"/>
        <v>0</v>
      </c>
      <c r="AS68" s="240">
        <v>1</v>
      </c>
      <c r="AT68" s="240"/>
      <c r="AU68" s="240"/>
      <c r="AV68" s="241">
        <f t="shared" si="43"/>
        <v>0</v>
      </c>
      <c r="AW68" s="240">
        <v>1</v>
      </c>
      <c r="AX68" s="240"/>
      <c r="AY68" s="240"/>
      <c r="AZ68" s="241">
        <f t="shared" si="44"/>
        <v>0</v>
      </c>
      <c r="BA68" s="238">
        <v>0</v>
      </c>
      <c r="BB68" s="245">
        <v>0</v>
      </c>
      <c r="BC68" s="238">
        <f t="shared" si="45"/>
        <v>0</v>
      </c>
      <c r="BD68" s="238" t="str">
        <f t="shared" si="46"/>
        <v>geen actie</v>
      </c>
      <c r="BE68" s="246">
        <v>67</v>
      </c>
    </row>
    <row r="69" spans="1:57" ht="17.25" customHeight="1" x14ac:dyDescent="0.25">
      <c r="A69" s="231">
        <v>68</v>
      </c>
      <c r="B69" s="231" t="str">
        <f t="shared" si="33"/>
        <v>v</v>
      </c>
      <c r="C69" s="149"/>
      <c r="D69" s="232"/>
      <c r="F69" s="234"/>
      <c r="G69" s="235"/>
      <c r="H69" s="236">
        <f t="shared" si="34"/>
        <v>0</v>
      </c>
      <c r="I69" s="237"/>
      <c r="J69" s="178">
        <f>[3]Aantallen!$B$1-I69</f>
        <v>2020</v>
      </c>
      <c r="K69" s="238">
        <f t="shared" si="32"/>
        <v>0</v>
      </c>
      <c r="L69" s="239">
        <v>0</v>
      </c>
      <c r="M69" s="240">
        <v>1</v>
      </c>
      <c r="N69" s="240"/>
      <c r="O69" s="240"/>
      <c r="P69" s="241">
        <f t="shared" si="35"/>
        <v>0</v>
      </c>
      <c r="Q69" s="240">
        <v>1</v>
      </c>
      <c r="R69" s="240"/>
      <c r="S69" s="240"/>
      <c r="T69" s="241">
        <f t="shared" si="36"/>
        <v>0</v>
      </c>
      <c r="U69" s="240">
        <v>1</v>
      </c>
      <c r="V69" s="240"/>
      <c r="W69" s="240"/>
      <c r="X69" s="241">
        <f t="shared" si="37"/>
        <v>0</v>
      </c>
      <c r="Y69" s="240">
        <v>1</v>
      </c>
      <c r="Z69" s="240"/>
      <c r="AA69" s="240"/>
      <c r="AB69" s="241">
        <f t="shared" si="38"/>
        <v>0</v>
      </c>
      <c r="AC69" s="240">
        <v>1</v>
      </c>
      <c r="AD69" s="240"/>
      <c r="AE69" s="240"/>
      <c r="AF69" s="242">
        <f t="shared" si="39"/>
        <v>0</v>
      </c>
      <c r="AG69" s="240">
        <v>1</v>
      </c>
      <c r="AH69" s="240"/>
      <c r="AI69" s="240"/>
      <c r="AJ69" s="242">
        <f t="shared" si="40"/>
        <v>0</v>
      </c>
      <c r="AK69" s="240">
        <v>1</v>
      </c>
      <c r="AL69" s="240"/>
      <c r="AM69" s="240"/>
      <c r="AN69" s="243">
        <f t="shared" si="41"/>
        <v>0</v>
      </c>
      <c r="AO69" s="240">
        <v>1</v>
      </c>
      <c r="AP69" s="240"/>
      <c r="AQ69" s="240"/>
      <c r="AR69" s="244">
        <f t="shared" si="42"/>
        <v>0</v>
      </c>
      <c r="AS69" s="240">
        <v>1</v>
      </c>
      <c r="AT69" s="240"/>
      <c r="AU69" s="240"/>
      <c r="AV69" s="241">
        <f t="shared" si="43"/>
        <v>0</v>
      </c>
      <c r="AW69" s="240">
        <v>1</v>
      </c>
      <c r="AX69" s="240"/>
      <c r="AY69" s="240"/>
      <c r="AZ69" s="241">
        <f t="shared" si="44"/>
        <v>0</v>
      </c>
      <c r="BA69" s="238">
        <f t="shared" ref="BA69:BA115" si="47">IF(H69&lt;250,0,IF(H69&lt;500,250,IF(H69&lt;750,"500",IF(H69&lt;1000,750,IF(H69&lt;1500,1000,IF(H69&lt;2000,1500,IF(H69&lt;2500,2000,IF(H69&lt;3000,2500,3000))))))))</f>
        <v>0</v>
      </c>
      <c r="BB69" s="245">
        <v>0</v>
      </c>
      <c r="BC69" s="238">
        <f t="shared" si="45"/>
        <v>0</v>
      </c>
      <c r="BD69" s="238" t="str">
        <f t="shared" si="46"/>
        <v>geen actie</v>
      </c>
      <c r="BE69" s="246">
        <v>68</v>
      </c>
    </row>
    <row r="70" spans="1:57" ht="17.25" customHeight="1" x14ac:dyDescent="0.25">
      <c r="A70" s="231">
        <v>69</v>
      </c>
      <c r="B70" s="231" t="str">
        <f t="shared" si="33"/>
        <v>v</v>
      </c>
      <c r="C70" s="149"/>
      <c r="D70" s="232"/>
      <c r="F70" s="234"/>
      <c r="G70" s="235"/>
      <c r="H70" s="236">
        <f t="shared" si="34"/>
        <v>0</v>
      </c>
      <c r="I70" s="237"/>
      <c r="J70" s="178">
        <f>[3]Aantallen!$B$1-I70</f>
        <v>2020</v>
      </c>
      <c r="K70" s="238">
        <f t="shared" si="32"/>
        <v>0</v>
      </c>
      <c r="L70" s="239">
        <v>0</v>
      </c>
      <c r="M70" s="240">
        <v>1</v>
      </c>
      <c r="N70" s="240"/>
      <c r="O70" s="240"/>
      <c r="P70" s="241">
        <f t="shared" si="35"/>
        <v>0</v>
      </c>
      <c r="Q70" s="240">
        <v>1</v>
      </c>
      <c r="R70" s="240"/>
      <c r="S70" s="240"/>
      <c r="T70" s="241">
        <f t="shared" si="36"/>
        <v>0</v>
      </c>
      <c r="U70" s="240">
        <v>1</v>
      </c>
      <c r="V70" s="240"/>
      <c r="W70" s="240"/>
      <c r="X70" s="241">
        <f t="shared" si="37"/>
        <v>0</v>
      </c>
      <c r="Y70" s="240">
        <v>1</v>
      </c>
      <c r="Z70" s="240"/>
      <c r="AA70" s="240"/>
      <c r="AB70" s="241">
        <f t="shared" si="38"/>
        <v>0</v>
      </c>
      <c r="AC70" s="240">
        <v>1</v>
      </c>
      <c r="AD70" s="240"/>
      <c r="AE70" s="240"/>
      <c r="AF70" s="242">
        <f t="shared" si="39"/>
        <v>0</v>
      </c>
      <c r="AG70" s="240">
        <v>1</v>
      </c>
      <c r="AH70" s="240"/>
      <c r="AI70" s="240"/>
      <c r="AJ70" s="242">
        <f t="shared" si="40"/>
        <v>0</v>
      </c>
      <c r="AK70" s="240">
        <v>1</v>
      </c>
      <c r="AL70" s="240"/>
      <c r="AM70" s="240"/>
      <c r="AN70" s="243">
        <f t="shared" si="41"/>
        <v>0</v>
      </c>
      <c r="AO70" s="240">
        <v>1</v>
      </c>
      <c r="AP70" s="240"/>
      <c r="AQ70" s="240"/>
      <c r="AR70" s="244">
        <f t="shared" si="42"/>
        <v>0</v>
      </c>
      <c r="AS70" s="240">
        <v>1</v>
      </c>
      <c r="AT70" s="240"/>
      <c r="AU70" s="240"/>
      <c r="AV70" s="241">
        <f t="shared" si="43"/>
        <v>0</v>
      </c>
      <c r="AW70" s="240">
        <v>1</v>
      </c>
      <c r="AX70" s="240"/>
      <c r="AY70" s="240"/>
      <c r="AZ70" s="241">
        <f t="shared" si="44"/>
        <v>0</v>
      </c>
      <c r="BA70" s="238">
        <f t="shared" si="47"/>
        <v>0</v>
      </c>
      <c r="BB70" s="245">
        <v>0</v>
      </c>
      <c r="BC70" s="238">
        <f t="shared" si="45"/>
        <v>0</v>
      </c>
      <c r="BD70" s="238" t="str">
        <f t="shared" si="46"/>
        <v>geen actie</v>
      </c>
      <c r="BE70" s="246">
        <v>69</v>
      </c>
    </row>
    <row r="71" spans="1:57" ht="17.25" customHeight="1" x14ac:dyDescent="0.25">
      <c r="A71" s="231">
        <v>70</v>
      </c>
      <c r="B71" s="231" t="str">
        <f t="shared" si="33"/>
        <v>v</v>
      </c>
      <c r="C71" s="149"/>
      <c r="D71" s="232"/>
      <c r="E71" s="261"/>
      <c r="F71" s="234"/>
      <c r="G71" s="235"/>
      <c r="H71" s="236">
        <f t="shared" si="34"/>
        <v>0</v>
      </c>
      <c r="I71" s="237"/>
      <c r="J71" s="178">
        <f>[3]Aantallen!$B$1-I71</f>
        <v>2020</v>
      </c>
      <c r="K71" s="238">
        <f t="shared" si="32"/>
        <v>0</v>
      </c>
      <c r="L71" s="239">
        <v>0</v>
      </c>
      <c r="M71" s="240">
        <v>1</v>
      </c>
      <c r="N71" s="240"/>
      <c r="O71" s="240"/>
      <c r="P71" s="241">
        <f t="shared" si="35"/>
        <v>0</v>
      </c>
      <c r="Q71" s="240">
        <v>1</v>
      </c>
      <c r="R71" s="240"/>
      <c r="S71" s="240"/>
      <c r="T71" s="241">
        <f t="shared" si="36"/>
        <v>0</v>
      </c>
      <c r="U71" s="240">
        <v>1</v>
      </c>
      <c r="V71" s="240"/>
      <c r="W71" s="240"/>
      <c r="X71" s="241">
        <f t="shared" si="37"/>
        <v>0</v>
      </c>
      <c r="Y71" s="240">
        <v>1</v>
      </c>
      <c r="Z71" s="240"/>
      <c r="AA71" s="240"/>
      <c r="AB71" s="241">
        <f t="shared" si="38"/>
        <v>0</v>
      </c>
      <c r="AC71" s="240">
        <v>1</v>
      </c>
      <c r="AD71" s="240"/>
      <c r="AE71" s="240"/>
      <c r="AF71" s="242">
        <f t="shared" si="39"/>
        <v>0</v>
      </c>
      <c r="AG71" s="240">
        <v>1</v>
      </c>
      <c r="AH71" s="240"/>
      <c r="AI71" s="240"/>
      <c r="AJ71" s="242">
        <f t="shared" si="40"/>
        <v>0</v>
      </c>
      <c r="AK71" s="240">
        <v>1</v>
      </c>
      <c r="AL71" s="240"/>
      <c r="AM71" s="240"/>
      <c r="AN71" s="243">
        <f t="shared" si="41"/>
        <v>0</v>
      </c>
      <c r="AO71" s="240">
        <v>1</v>
      </c>
      <c r="AP71" s="240"/>
      <c r="AQ71" s="240"/>
      <c r="AR71" s="244">
        <f t="shared" si="42"/>
        <v>0</v>
      </c>
      <c r="AS71" s="240">
        <v>1</v>
      </c>
      <c r="AT71" s="240"/>
      <c r="AU71" s="240"/>
      <c r="AV71" s="241">
        <f t="shared" si="43"/>
        <v>0</v>
      </c>
      <c r="AW71" s="240">
        <v>1</v>
      </c>
      <c r="AX71" s="240"/>
      <c r="AY71" s="240"/>
      <c r="AZ71" s="241">
        <f t="shared" si="44"/>
        <v>0</v>
      </c>
      <c r="BA71" s="238">
        <f t="shared" si="47"/>
        <v>0</v>
      </c>
      <c r="BB71" s="245">
        <v>0</v>
      </c>
      <c r="BC71" s="238">
        <f t="shared" si="45"/>
        <v>0</v>
      </c>
      <c r="BD71" s="238" t="str">
        <f t="shared" si="46"/>
        <v>geen actie</v>
      </c>
      <c r="BE71" s="246">
        <v>70</v>
      </c>
    </row>
    <row r="72" spans="1:57" ht="17.25" customHeight="1" x14ac:dyDescent="0.25">
      <c r="A72" s="231">
        <v>71</v>
      </c>
      <c r="B72" s="231" t="str">
        <f t="shared" si="33"/>
        <v>v</v>
      </c>
      <c r="C72" s="149"/>
      <c r="D72" s="232"/>
      <c r="E72" s="261"/>
      <c r="F72" s="234"/>
      <c r="G72" s="235"/>
      <c r="H72" s="236">
        <f t="shared" si="34"/>
        <v>0</v>
      </c>
      <c r="I72" s="237"/>
      <c r="J72" s="178">
        <f>[3]Aantallen!$B$1-I72</f>
        <v>2020</v>
      </c>
      <c r="K72" s="238">
        <f t="shared" si="32"/>
        <v>0</v>
      </c>
      <c r="L72" s="239">
        <v>0</v>
      </c>
      <c r="M72" s="240">
        <v>1</v>
      </c>
      <c r="N72" s="240"/>
      <c r="O72" s="240"/>
      <c r="P72" s="241">
        <f t="shared" si="35"/>
        <v>0</v>
      </c>
      <c r="Q72" s="240">
        <v>1</v>
      </c>
      <c r="R72" s="240"/>
      <c r="S72" s="240"/>
      <c r="T72" s="241">
        <f t="shared" si="36"/>
        <v>0</v>
      </c>
      <c r="U72" s="240">
        <v>1</v>
      </c>
      <c r="V72" s="240"/>
      <c r="W72" s="240"/>
      <c r="X72" s="241">
        <f t="shared" si="37"/>
        <v>0</v>
      </c>
      <c r="Y72" s="240">
        <v>1</v>
      </c>
      <c r="Z72" s="240"/>
      <c r="AA72" s="240"/>
      <c r="AB72" s="241">
        <f t="shared" si="38"/>
        <v>0</v>
      </c>
      <c r="AC72" s="240">
        <v>1</v>
      </c>
      <c r="AD72" s="240"/>
      <c r="AE72" s="240"/>
      <c r="AF72" s="242">
        <f t="shared" si="39"/>
        <v>0</v>
      </c>
      <c r="AG72" s="240">
        <v>1</v>
      </c>
      <c r="AH72" s="240"/>
      <c r="AI72" s="240"/>
      <c r="AJ72" s="242">
        <f t="shared" si="40"/>
        <v>0</v>
      </c>
      <c r="AK72" s="240">
        <v>1</v>
      </c>
      <c r="AL72" s="240"/>
      <c r="AM72" s="240"/>
      <c r="AN72" s="243">
        <f t="shared" si="41"/>
        <v>0</v>
      </c>
      <c r="AO72" s="240">
        <v>1</v>
      </c>
      <c r="AP72" s="240"/>
      <c r="AQ72" s="240"/>
      <c r="AR72" s="244">
        <f t="shared" si="42"/>
        <v>0</v>
      </c>
      <c r="AS72" s="240">
        <v>1</v>
      </c>
      <c r="AT72" s="240"/>
      <c r="AU72" s="240"/>
      <c r="AV72" s="241">
        <f t="shared" si="43"/>
        <v>0</v>
      </c>
      <c r="AW72" s="240">
        <v>1</v>
      </c>
      <c r="AX72" s="240"/>
      <c r="AY72" s="240"/>
      <c r="AZ72" s="241">
        <f t="shared" si="44"/>
        <v>0</v>
      </c>
      <c r="BA72" s="238">
        <f t="shared" si="47"/>
        <v>0</v>
      </c>
      <c r="BB72" s="245">
        <v>0</v>
      </c>
      <c r="BC72" s="238">
        <f t="shared" si="45"/>
        <v>0</v>
      </c>
      <c r="BD72" s="238" t="str">
        <f t="shared" si="46"/>
        <v>geen actie</v>
      </c>
      <c r="BE72" s="246">
        <v>71</v>
      </c>
    </row>
    <row r="73" spans="1:57" ht="17.25" customHeight="1" x14ac:dyDescent="0.25">
      <c r="A73" s="231">
        <v>72</v>
      </c>
      <c r="B73" s="231" t="str">
        <f t="shared" si="33"/>
        <v>v</v>
      </c>
      <c r="C73" s="149"/>
      <c r="D73" s="232"/>
      <c r="E73" s="261"/>
      <c r="F73" s="234"/>
      <c r="G73" s="235"/>
      <c r="H73" s="236">
        <f t="shared" si="34"/>
        <v>0</v>
      </c>
      <c r="I73" s="237"/>
      <c r="J73" s="178">
        <f>[3]Aantallen!$B$1-I73</f>
        <v>2020</v>
      </c>
      <c r="K73" s="238">
        <f t="shared" si="32"/>
        <v>0</v>
      </c>
      <c r="L73" s="239">
        <v>0</v>
      </c>
      <c r="M73" s="240">
        <v>1</v>
      </c>
      <c r="N73" s="240"/>
      <c r="O73" s="240"/>
      <c r="P73" s="241">
        <f t="shared" si="35"/>
        <v>0</v>
      </c>
      <c r="Q73" s="240">
        <v>1</v>
      </c>
      <c r="R73" s="240"/>
      <c r="S73" s="240"/>
      <c r="T73" s="241">
        <f t="shared" si="36"/>
        <v>0</v>
      </c>
      <c r="U73" s="240">
        <v>1</v>
      </c>
      <c r="V73" s="240"/>
      <c r="W73" s="240"/>
      <c r="X73" s="241">
        <f t="shared" si="37"/>
        <v>0</v>
      </c>
      <c r="Y73" s="240">
        <v>1</v>
      </c>
      <c r="Z73" s="240"/>
      <c r="AA73" s="240"/>
      <c r="AB73" s="241">
        <f t="shared" si="38"/>
        <v>0</v>
      </c>
      <c r="AC73" s="240">
        <v>1</v>
      </c>
      <c r="AD73" s="240"/>
      <c r="AE73" s="240"/>
      <c r="AF73" s="242">
        <f t="shared" si="39"/>
        <v>0</v>
      </c>
      <c r="AG73" s="240">
        <v>1</v>
      </c>
      <c r="AH73" s="240"/>
      <c r="AI73" s="240"/>
      <c r="AJ73" s="242">
        <f t="shared" si="40"/>
        <v>0</v>
      </c>
      <c r="AK73" s="240">
        <v>1</v>
      </c>
      <c r="AL73" s="240"/>
      <c r="AM73" s="240"/>
      <c r="AN73" s="243">
        <f t="shared" si="41"/>
        <v>0</v>
      </c>
      <c r="AO73" s="240">
        <v>1</v>
      </c>
      <c r="AP73" s="240"/>
      <c r="AQ73" s="240"/>
      <c r="AR73" s="244">
        <f t="shared" si="42"/>
        <v>0</v>
      </c>
      <c r="AS73" s="240">
        <v>1</v>
      </c>
      <c r="AT73" s="240"/>
      <c r="AU73" s="240"/>
      <c r="AV73" s="241">
        <f t="shared" si="43"/>
        <v>0</v>
      </c>
      <c r="AW73" s="240">
        <v>1</v>
      </c>
      <c r="AX73" s="240"/>
      <c r="AY73" s="240"/>
      <c r="AZ73" s="241">
        <f t="shared" si="44"/>
        <v>0</v>
      </c>
      <c r="BA73" s="238">
        <f t="shared" si="47"/>
        <v>0</v>
      </c>
      <c r="BB73" s="245">
        <v>0</v>
      </c>
      <c r="BC73" s="238">
        <f t="shared" si="45"/>
        <v>0</v>
      </c>
      <c r="BD73" s="238" t="str">
        <f t="shared" si="46"/>
        <v>geen actie</v>
      </c>
      <c r="BE73" s="246">
        <v>72</v>
      </c>
    </row>
    <row r="74" spans="1:57" ht="17.25" customHeight="1" x14ac:dyDescent="0.25">
      <c r="A74" s="231">
        <v>73</v>
      </c>
      <c r="B74" s="231" t="str">
        <f t="shared" si="33"/>
        <v>v</v>
      </c>
      <c r="C74" s="149"/>
      <c r="D74" s="232"/>
      <c r="E74" s="261"/>
      <c r="F74" s="234"/>
      <c r="G74" s="235"/>
      <c r="H74" s="236">
        <f t="shared" si="34"/>
        <v>0</v>
      </c>
      <c r="I74" s="237"/>
      <c r="J74" s="178">
        <f>[3]Aantallen!$B$1-I74</f>
        <v>2020</v>
      </c>
      <c r="K74" s="238">
        <f t="shared" si="32"/>
        <v>0</v>
      </c>
      <c r="L74" s="239">
        <v>0</v>
      </c>
      <c r="M74" s="240">
        <v>1</v>
      </c>
      <c r="N74" s="240"/>
      <c r="O74" s="240"/>
      <c r="P74" s="241">
        <f t="shared" si="35"/>
        <v>0</v>
      </c>
      <c r="Q74" s="240">
        <v>1</v>
      </c>
      <c r="R74" s="240"/>
      <c r="S74" s="240"/>
      <c r="T74" s="241">
        <f t="shared" si="36"/>
        <v>0</v>
      </c>
      <c r="U74" s="240">
        <v>1</v>
      </c>
      <c r="V74" s="240"/>
      <c r="W74" s="240"/>
      <c r="X74" s="241">
        <f t="shared" si="37"/>
        <v>0</v>
      </c>
      <c r="Y74" s="240">
        <v>1</v>
      </c>
      <c r="Z74" s="240"/>
      <c r="AA74" s="240"/>
      <c r="AB74" s="241">
        <f t="shared" si="38"/>
        <v>0</v>
      </c>
      <c r="AC74" s="240">
        <v>1</v>
      </c>
      <c r="AD74" s="240"/>
      <c r="AE74" s="240"/>
      <c r="AF74" s="242">
        <f t="shared" si="39"/>
        <v>0</v>
      </c>
      <c r="AG74" s="240">
        <v>1</v>
      </c>
      <c r="AH74" s="240"/>
      <c r="AI74" s="240"/>
      <c r="AJ74" s="242">
        <f t="shared" si="40"/>
        <v>0</v>
      </c>
      <c r="AK74" s="240">
        <v>1</v>
      </c>
      <c r="AL74" s="240"/>
      <c r="AM74" s="240"/>
      <c r="AN74" s="243">
        <f t="shared" si="41"/>
        <v>0</v>
      </c>
      <c r="AO74" s="240">
        <v>1</v>
      </c>
      <c r="AP74" s="240"/>
      <c r="AQ74" s="240"/>
      <c r="AR74" s="244">
        <f t="shared" si="42"/>
        <v>0</v>
      </c>
      <c r="AS74" s="240">
        <v>1</v>
      </c>
      <c r="AT74" s="240"/>
      <c r="AU74" s="240"/>
      <c r="AV74" s="241">
        <f t="shared" si="43"/>
        <v>0</v>
      </c>
      <c r="AW74" s="240">
        <v>1</v>
      </c>
      <c r="AX74" s="240"/>
      <c r="AY74" s="240"/>
      <c r="AZ74" s="241">
        <f t="shared" si="44"/>
        <v>0</v>
      </c>
      <c r="BA74" s="238">
        <f t="shared" si="47"/>
        <v>0</v>
      </c>
      <c r="BB74" s="245">
        <v>0</v>
      </c>
      <c r="BC74" s="238">
        <f t="shared" si="45"/>
        <v>0</v>
      </c>
      <c r="BD74" s="238" t="str">
        <f t="shared" si="46"/>
        <v>geen actie</v>
      </c>
      <c r="BE74" s="246">
        <v>73</v>
      </c>
    </row>
    <row r="75" spans="1:57" ht="17.25" customHeight="1" x14ac:dyDescent="0.25">
      <c r="A75" s="231">
        <v>74</v>
      </c>
      <c r="B75" s="231" t="str">
        <f t="shared" si="33"/>
        <v>v</v>
      </c>
      <c r="C75" s="149"/>
      <c r="D75" s="232"/>
      <c r="E75" s="261"/>
      <c r="F75" s="234"/>
      <c r="G75" s="235"/>
      <c r="H75" s="236">
        <f t="shared" si="34"/>
        <v>0</v>
      </c>
      <c r="I75" s="237"/>
      <c r="J75" s="178">
        <f>[3]Aantallen!$B$1-I75</f>
        <v>2020</v>
      </c>
      <c r="K75" s="238">
        <f t="shared" si="32"/>
        <v>0</v>
      </c>
      <c r="L75" s="239">
        <v>0</v>
      </c>
      <c r="M75" s="240">
        <v>1</v>
      </c>
      <c r="N75" s="240"/>
      <c r="O75" s="240"/>
      <c r="P75" s="241">
        <f t="shared" si="35"/>
        <v>0</v>
      </c>
      <c r="Q75" s="240">
        <v>1</v>
      </c>
      <c r="R75" s="240"/>
      <c r="S75" s="240"/>
      <c r="T75" s="241">
        <f t="shared" si="36"/>
        <v>0</v>
      </c>
      <c r="U75" s="240">
        <v>1</v>
      </c>
      <c r="V75" s="240"/>
      <c r="W75" s="240"/>
      <c r="X75" s="241">
        <f t="shared" si="37"/>
        <v>0</v>
      </c>
      <c r="Y75" s="240">
        <v>1</v>
      </c>
      <c r="Z75" s="240"/>
      <c r="AA75" s="240"/>
      <c r="AB75" s="241">
        <f t="shared" si="38"/>
        <v>0</v>
      </c>
      <c r="AC75" s="240">
        <v>1</v>
      </c>
      <c r="AD75" s="240"/>
      <c r="AE75" s="240"/>
      <c r="AF75" s="242">
        <f t="shared" si="39"/>
        <v>0</v>
      </c>
      <c r="AG75" s="240">
        <v>1</v>
      </c>
      <c r="AH75" s="240"/>
      <c r="AI75" s="240"/>
      <c r="AJ75" s="242">
        <f t="shared" si="40"/>
        <v>0</v>
      </c>
      <c r="AK75" s="240">
        <v>1</v>
      </c>
      <c r="AL75" s="240"/>
      <c r="AM75" s="240"/>
      <c r="AN75" s="243">
        <f t="shared" si="41"/>
        <v>0</v>
      </c>
      <c r="AO75" s="240">
        <v>1</v>
      </c>
      <c r="AP75" s="240"/>
      <c r="AQ75" s="240"/>
      <c r="AR75" s="244">
        <f t="shared" si="42"/>
        <v>0</v>
      </c>
      <c r="AS75" s="240">
        <v>1</v>
      </c>
      <c r="AT75" s="240"/>
      <c r="AU75" s="240"/>
      <c r="AV75" s="241">
        <f t="shared" si="43"/>
        <v>0</v>
      </c>
      <c r="AW75" s="240">
        <v>1</v>
      </c>
      <c r="AX75" s="240"/>
      <c r="AY75" s="240"/>
      <c r="AZ75" s="241">
        <f t="shared" si="44"/>
        <v>0</v>
      </c>
      <c r="BA75" s="238">
        <f t="shared" si="47"/>
        <v>0</v>
      </c>
      <c r="BB75" s="245">
        <v>0</v>
      </c>
      <c r="BC75" s="238">
        <f t="shared" si="45"/>
        <v>0</v>
      </c>
      <c r="BD75" s="238" t="str">
        <f t="shared" si="46"/>
        <v>geen actie</v>
      </c>
      <c r="BE75" s="246">
        <v>74</v>
      </c>
    </row>
    <row r="76" spans="1:57" ht="17.25" customHeight="1" x14ac:dyDescent="0.25">
      <c r="A76" s="231">
        <v>75</v>
      </c>
      <c r="B76" s="231" t="str">
        <f t="shared" si="33"/>
        <v>v</v>
      </c>
      <c r="C76" s="149"/>
      <c r="D76" s="232"/>
      <c r="E76" s="261"/>
      <c r="F76" s="234"/>
      <c r="G76" s="235"/>
      <c r="H76" s="236">
        <f t="shared" si="34"/>
        <v>0</v>
      </c>
      <c r="I76" s="237"/>
      <c r="J76" s="178">
        <f>[3]Aantallen!$B$1-I76</f>
        <v>2020</v>
      </c>
      <c r="K76" s="238">
        <f t="shared" si="32"/>
        <v>0</v>
      </c>
      <c r="L76" s="239">
        <v>0</v>
      </c>
      <c r="M76" s="240">
        <v>1</v>
      </c>
      <c r="N76" s="240"/>
      <c r="O76" s="240"/>
      <c r="P76" s="241">
        <f t="shared" si="35"/>
        <v>0</v>
      </c>
      <c r="Q76" s="240">
        <v>1</v>
      </c>
      <c r="R76" s="240"/>
      <c r="S76" s="240"/>
      <c r="T76" s="241">
        <f t="shared" si="36"/>
        <v>0</v>
      </c>
      <c r="U76" s="240">
        <v>1</v>
      </c>
      <c r="V76" s="240"/>
      <c r="W76" s="240"/>
      <c r="X76" s="241">
        <f t="shared" si="37"/>
        <v>0</v>
      </c>
      <c r="Y76" s="240">
        <v>1</v>
      </c>
      <c r="Z76" s="240"/>
      <c r="AA76" s="240"/>
      <c r="AB76" s="241">
        <f t="shared" si="38"/>
        <v>0</v>
      </c>
      <c r="AC76" s="240">
        <v>1</v>
      </c>
      <c r="AD76" s="240"/>
      <c r="AE76" s="240"/>
      <c r="AF76" s="242">
        <f t="shared" si="39"/>
        <v>0</v>
      </c>
      <c r="AG76" s="240">
        <v>1</v>
      </c>
      <c r="AH76" s="240"/>
      <c r="AI76" s="240"/>
      <c r="AJ76" s="242">
        <f t="shared" si="40"/>
        <v>0</v>
      </c>
      <c r="AK76" s="240">
        <v>1</v>
      </c>
      <c r="AL76" s="240"/>
      <c r="AM76" s="240"/>
      <c r="AN76" s="243">
        <f t="shared" si="41"/>
        <v>0</v>
      </c>
      <c r="AO76" s="240">
        <v>1</v>
      </c>
      <c r="AP76" s="240"/>
      <c r="AQ76" s="240"/>
      <c r="AR76" s="244">
        <f t="shared" si="42"/>
        <v>0</v>
      </c>
      <c r="AS76" s="240">
        <v>1</v>
      </c>
      <c r="AT76" s="240"/>
      <c r="AU76" s="240"/>
      <c r="AV76" s="241">
        <f t="shared" si="43"/>
        <v>0</v>
      </c>
      <c r="AW76" s="240">
        <v>1</v>
      </c>
      <c r="AX76" s="240"/>
      <c r="AY76" s="240"/>
      <c r="AZ76" s="241">
        <f t="shared" si="44"/>
        <v>0</v>
      </c>
      <c r="BA76" s="238">
        <f t="shared" si="47"/>
        <v>0</v>
      </c>
      <c r="BB76" s="245">
        <v>0</v>
      </c>
      <c r="BC76" s="238">
        <f t="shared" si="45"/>
        <v>0</v>
      </c>
      <c r="BD76" s="238" t="str">
        <f t="shared" si="46"/>
        <v>geen actie</v>
      </c>
      <c r="BE76" s="246">
        <v>75</v>
      </c>
    </row>
    <row r="77" spans="1:57" ht="17.25" customHeight="1" x14ac:dyDescent="0.25">
      <c r="A77" s="231">
        <v>76</v>
      </c>
      <c r="B77" s="231" t="str">
        <f t="shared" si="33"/>
        <v>v</v>
      </c>
      <c r="C77" s="149"/>
      <c r="D77" s="232"/>
      <c r="E77" s="261"/>
      <c r="F77" s="234"/>
      <c r="G77" s="235"/>
      <c r="H77" s="236">
        <f t="shared" si="34"/>
        <v>0</v>
      </c>
      <c r="I77" s="237"/>
      <c r="J77" s="178">
        <f>[3]Aantallen!$B$1-I77</f>
        <v>2020</v>
      </c>
      <c r="K77" s="238">
        <f t="shared" si="32"/>
        <v>0</v>
      </c>
      <c r="L77" s="239">
        <v>0</v>
      </c>
      <c r="M77" s="240">
        <v>1</v>
      </c>
      <c r="N77" s="240"/>
      <c r="O77" s="240"/>
      <c r="P77" s="241">
        <f t="shared" si="35"/>
        <v>0</v>
      </c>
      <c r="Q77" s="240">
        <v>1</v>
      </c>
      <c r="R77" s="240"/>
      <c r="S77" s="240"/>
      <c r="T77" s="241">
        <f t="shared" si="36"/>
        <v>0</v>
      </c>
      <c r="U77" s="240">
        <v>1</v>
      </c>
      <c r="V77" s="240"/>
      <c r="W77" s="240"/>
      <c r="X77" s="241">
        <f t="shared" si="37"/>
        <v>0</v>
      </c>
      <c r="Y77" s="240">
        <v>1</v>
      </c>
      <c r="Z77" s="240"/>
      <c r="AA77" s="240"/>
      <c r="AB77" s="241">
        <f t="shared" si="38"/>
        <v>0</v>
      </c>
      <c r="AC77" s="240">
        <v>1</v>
      </c>
      <c r="AD77" s="240"/>
      <c r="AE77" s="240"/>
      <c r="AF77" s="242">
        <f t="shared" si="39"/>
        <v>0</v>
      </c>
      <c r="AG77" s="240">
        <v>1</v>
      </c>
      <c r="AH77" s="240"/>
      <c r="AI77" s="240"/>
      <c r="AJ77" s="242">
        <f t="shared" si="40"/>
        <v>0</v>
      </c>
      <c r="AK77" s="240">
        <v>1</v>
      </c>
      <c r="AL77" s="240"/>
      <c r="AM77" s="240"/>
      <c r="AN77" s="243">
        <f t="shared" si="41"/>
        <v>0</v>
      </c>
      <c r="AO77" s="240">
        <v>1</v>
      </c>
      <c r="AP77" s="240"/>
      <c r="AQ77" s="240"/>
      <c r="AR77" s="244">
        <f t="shared" si="42"/>
        <v>0</v>
      </c>
      <c r="AS77" s="240">
        <v>1</v>
      </c>
      <c r="AT77" s="240"/>
      <c r="AU77" s="240"/>
      <c r="AV77" s="241">
        <f t="shared" si="43"/>
        <v>0</v>
      </c>
      <c r="AW77" s="240">
        <v>1</v>
      </c>
      <c r="AX77" s="240"/>
      <c r="AY77" s="240"/>
      <c r="AZ77" s="241">
        <f t="shared" si="44"/>
        <v>0</v>
      </c>
      <c r="BA77" s="238">
        <f t="shared" si="47"/>
        <v>0</v>
      </c>
      <c r="BB77" s="245">
        <v>0</v>
      </c>
      <c r="BC77" s="238">
        <f t="shared" si="45"/>
        <v>0</v>
      </c>
      <c r="BD77" s="238" t="str">
        <f t="shared" si="46"/>
        <v>geen actie</v>
      </c>
      <c r="BE77" s="246">
        <v>76</v>
      </c>
    </row>
    <row r="78" spans="1:57" ht="17.25" customHeight="1" x14ac:dyDescent="0.25">
      <c r="A78" s="231">
        <v>77</v>
      </c>
      <c r="B78" s="231" t="str">
        <f t="shared" si="33"/>
        <v>v</v>
      </c>
      <c r="C78" s="149"/>
      <c r="D78" s="232"/>
      <c r="E78" s="261"/>
      <c r="F78" s="253"/>
      <c r="G78" s="177"/>
      <c r="H78" s="236">
        <f t="shared" si="34"/>
        <v>0</v>
      </c>
      <c r="I78" s="231"/>
      <c r="J78" s="178">
        <f>[3]Aantallen!$B$1-I78</f>
        <v>2020</v>
      </c>
      <c r="K78" s="238">
        <f t="shared" si="32"/>
        <v>0</v>
      </c>
      <c r="L78" s="239">
        <v>0</v>
      </c>
      <c r="M78" s="240">
        <v>1</v>
      </c>
      <c r="N78" s="240"/>
      <c r="O78" s="240"/>
      <c r="P78" s="241">
        <f t="shared" si="35"/>
        <v>0</v>
      </c>
      <c r="Q78" s="240">
        <v>1</v>
      </c>
      <c r="R78" s="240"/>
      <c r="S78" s="240"/>
      <c r="T78" s="241">
        <f t="shared" si="36"/>
        <v>0</v>
      </c>
      <c r="U78" s="240">
        <v>1</v>
      </c>
      <c r="V78" s="240"/>
      <c r="W78" s="240"/>
      <c r="X78" s="241">
        <f t="shared" si="37"/>
        <v>0</v>
      </c>
      <c r="Y78" s="240">
        <v>1</v>
      </c>
      <c r="Z78" s="240"/>
      <c r="AA78" s="240"/>
      <c r="AB78" s="241">
        <f t="shared" si="38"/>
        <v>0</v>
      </c>
      <c r="AC78" s="240">
        <v>1</v>
      </c>
      <c r="AD78" s="240"/>
      <c r="AE78" s="240"/>
      <c r="AF78" s="242">
        <f t="shared" si="39"/>
        <v>0</v>
      </c>
      <c r="AG78" s="240">
        <v>1</v>
      </c>
      <c r="AH78" s="240"/>
      <c r="AI78" s="240"/>
      <c r="AJ78" s="242">
        <f t="shared" si="40"/>
        <v>0</v>
      </c>
      <c r="AK78" s="240">
        <v>1</v>
      </c>
      <c r="AL78" s="240"/>
      <c r="AM78" s="240"/>
      <c r="AN78" s="243">
        <f t="shared" si="41"/>
        <v>0</v>
      </c>
      <c r="AO78" s="240">
        <v>1</v>
      </c>
      <c r="AP78" s="240"/>
      <c r="AQ78" s="240"/>
      <c r="AR78" s="244">
        <f t="shared" si="42"/>
        <v>0</v>
      </c>
      <c r="AS78" s="240">
        <v>1</v>
      </c>
      <c r="AT78" s="240"/>
      <c r="AU78" s="240"/>
      <c r="AV78" s="241">
        <f t="shared" si="43"/>
        <v>0</v>
      </c>
      <c r="AW78" s="240">
        <v>1</v>
      </c>
      <c r="AX78" s="240"/>
      <c r="AY78" s="240"/>
      <c r="AZ78" s="241">
        <f t="shared" si="44"/>
        <v>0</v>
      </c>
      <c r="BA78" s="238">
        <f t="shared" si="47"/>
        <v>0</v>
      </c>
      <c r="BB78" s="245">
        <v>0</v>
      </c>
      <c r="BC78" s="238">
        <f t="shared" si="45"/>
        <v>0</v>
      </c>
      <c r="BD78" s="238" t="str">
        <f t="shared" si="46"/>
        <v>geen actie</v>
      </c>
      <c r="BE78" s="246">
        <v>77</v>
      </c>
    </row>
    <row r="79" spans="1:57" ht="17.25" customHeight="1" x14ac:dyDescent="0.25">
      <c r="A79" s="231">
        <v>78</v>
      </c>
      <c r="B79" s="231" t="str">
        <f t="shared" si="33"/>
        <v>v</v>
      </c>
      <c r="C79" s="149"/>
      <c r="D79" s="232"/>
      <c r="E79" s="261"/>
      <c r="F79" s="253"/>
      <c r="G79" s="177"/>
      <c r="H79" s="236">
        <f t="shared" si="34"/>
        <v>0</v>
      </c>
      <c r="I79" s="231"/>
      <c r="J79" s="178">
        <f>[3]Aantallen!$B$1-I79</f>
        <v>2020</v>
      </c>
      <c r="K79" s="238">
        <f t="shared" si="32"/>
        <v>0</v>
      </c>
      <c r="L79" s="239">
        <v>0</v>
      </c>
      <c r="M79" s="240">
        <v>1</v>
      </c>
      <c r="N79" s="240"/>
      <c r="O79" s="240"/>
      <c r="P79" s="241">
        <f t="shared" si="35"/>
        <v>0</v>
      </c>
      <c r="Q79" s="240">
        <v>1</v>
      </c>
      <c r="R79" s="240"/>
      <c r="S79" s="240"/>
      <c r="T79" s="241">
        <f t="shared" si="36"/>
        <v>0</v>
      </c>
      <c r="U79" s="240">
        <v>1</v>
      </c>
      <c r="V79" s="240"/>
      <c r="W79" s="240"/>
      <c r="X79" s="241">
        <f t="shared" si="37"/>
        <v>0</v>
      </c>
      <c r="Y79" s="240">
        <v>1</v>
      </c>
      <c r="Z79" s="240"/>
      <c r="AA79" s="240"/>
      <c r="AB79" s="241">
        <f t="shared" si="38"/>
        <v>0</v>
      </c>
      <c r="AC79" s="240">
        <v>1</v>
      </c>
      <c r="AD79" s="240"/>
      <c r="AE79" s="240"/>
      <c r="AF79" s="242">
        <f t="shared" si="39"/>
        <v>0</v>
      </c>
      <c r="AG79" s="240">
        <v>1</v>
      </c>
      <c r="AH79" s="240"/>
      <c r="AI79" s="240"/>
      <c r="AJ79" s="242">
        <f t="shared" si="40"/>
        <v>0</v>
      </c>
      <c r="AK79" s="240">
        <v>1</v>
      </c>
      <c r="AL79" s="240"/>
      <c r="AM79" s="240"/>
      <c r="AN79" s="243">
        <f t="shared" si="41"/>
        <v>0</v>
      </c>
      <c r="AO79" s="240">
        <v>1</v>
      </c>
      <c r="AP79" s="240"/>
      <c r="AQ79" s="240"/>
      <c r="AR79" s="244">
        <f t="shared" si="42"/>
        <v>0</v>
      </c>
      <c r="AS79" s="240">
        <v>1</v>
      </c>
      <c r="AT79" s="240"/>
      <c r="AU79" s="240"/>
      <c r="AV79" s="241">
        <f t="shared" si="43"/>
        <v>0</v>
      </c>
      <c r="AW79" s="240">
        <v>1</v>
      </c>
      <c r="AX79" s="240"/>
      <c r="AY79" s="240"/>
      <c r="AZ79" s="241">
        <f t="shared" si="44"/>
        <v>0</v>
      </c>
      <c r="BA79" s="238">
        <f t="shared" si="47"/>
        <v>0</v>
      </c>
      <c r="BB79" s="245">
        <v>0</v>
      </c>
      <c r="BC79" s="238">
        <f t="shared" si="45"/>
        <v>0</v>
      </c>
      <c r="BD79" s="238" t="str">
        <f t="shared" si="46"/>
        <v>geen actie</v>
      </c>
      <c r="BE79" s="246">
        <v>78</v>
      </c>
    </row>
    <row r="80" spans="1:57" ht="17.25" customHeight="1" x14ac:dyDescent="0.25">
      <c r="A80" s="231">
        <v>79</v>
      </c>
      <c r="B80" s="231" t="str">
        <f t="shared" si="33"/>
        <v>v</v>
      </c>
      <c r="C80" s="149"/>
      <c r="D80" s="232"/>
      <c r="E80" s="261"/>
      <c r="F80" s="253"/>
      <c r="G80" s="177"/>
      <c r="H80" s="236">
        <f t="shared" si="34"/>
        <v>0</v>
      </c>
      <c r="I80" s="231"/>
      <c r="J80" s="178">
        <f>[3]Aantallen!$B$1-I80</f>
        <v>2020</v>
      </c>
      <c r="K80" s="238">
        <f t="shared" si="32"/>
        <v>0</v>
      </c>
      <c r="L80" s="239">
        <v>0</v>
      </c>
      <c r="M80" s="240">
        <v>1</v>
      </c>
      <c r="N80" s="240"/>
      <c r="O80" s="240"/>
      <c r="P80" s="241">
        <f t="shared" si="35"/>
        <v>0</v>
      </c>
      <c r="Q80" s="240">
        <v>1</v>
      </c>
      <c r="R80" s="240"/>
      <c r="S80" s="240"/>
      <c r="T80" s="241">
        <f t="shared" si="36"/>
        <v>0</v>
      </c>
      <c r="U80" s="240">
        <v>1</v>
      </c>
      <c r="V80" s="240"/>
      <c r="W80" s="240"/>
      <c r="X80" s="241">
        <f t="shared" si="37"/>
        <v>0</v>
      </c>
      <c r="Y80" s="240">
        <v>1</v>
      </c>
      <c r="Z80" s="240"/>
      <c r="AA80" s="240"/>
      <c r="AB80" s="241">
        <f t="shared" si="38"/>
        <v>0</v>
      </c>
      <c r="AC80" s="240">
        <v>1</v>
      </c>
      <c r="AD80" s="240"/>
      <c r="AE80" s="240"/>
      <c r="AF80" s="242">
        <f t="shared" si="39"/>
        <v>0</v>
      </c>
      <c r="AG80" s="240">
        <v>1</v>
      </c>
      <c r="AH80" s="240"/>
      <c r="AI80" s="240"/>
      <c r="AJ80" s="242">
        <f t="shared" si="40"/>
        <v>0</v>
      </c>
      <c r="AK80" s="240">
        <v>1</v>
      </c>
      <c r="AL80" s="240"/>
      <c r="AM80" s="240"/>
      <c r="AN80" s="243">
        <f t="shared" si="41"/>
        <v>0</v>
      </c>
      <c r="AO80" s="240">
        <v>1</v>
      </c>
      <c r="AP80" s="240"/>
      <c r="AQ80" s="240"/>
      <c r="AR80" s="244">
        <f t="shared" si="42"/>
        <v>0</v>
      </c>
      <c r="AS80" s="240">
        <v>1</v>
      </c>
      <c r="AT80" s="240"/>
      <c r="AU80" s="240"/>
      <c r="AV80" s="241">
        <f t="shared" si="43"/>
        <v>0</v>
      </c>
      <c r="AW80" s="240">
        <v>1</v>
      </c>
      <c r="AX80" s="240"/>
      <c r="AY80" s="240"/>
      <c r="AZ80" s="241">
        <f t="shared" si="44"/>
        <v>0</v>
      </c>
      <c r="BA80" s="238">
        <f t="shared" si="47"/>
        <v>0</v>
      </c>
      <c r="BB80" s="245">
        <v>0</v>
      </c>
      <c r="BC80" s="238">
        <f t="shared" si="45"/>
        <v>0</v>
      </c>
      <c r="BD80" s="238" t="str">
        <f t="shared" si="46"/>
        <v>geen actie</v>
      </c>
      <c r="BE80" s="246">
        <v>79</v>
      </c>
    </row>
    <row r="81" spans="1:57" ht="17.25" customHeight="1" x14ac:dyDescent="0.25">
      <c r="A81" s="231">
        <v>80</v>
      </c>
      <c r="B81" s="231" t="str">
        <f t="shared" si="33"/>
        <v>v</v>
      </c>
      <c r="C81" s="149"/>
      <c r="D81" s="232"/>
      <c r="E81" s="261"/>
      <c r="F81" s="253"/>
      <c r="G81" s="177"/>
      <c r="H81" s="236">
        <f t="shared" si="34"/>
        <v>0</v>
      </c>
      <c r="I81" s="231"/>
      <c r="J81" s="178">
        <f>[3]Aantallen!$B$1-I81</f>
        <v>2020</v>
      </c>
      <c r="K81" s="238">
        <f t="shared" si="32"/>
        <v>0</v>
      </c>
      <c r="L81" s="239">
        <v>0</v>
      </c>
      <c r="M81" s="240">
        <v>1</v>
      </c>
      <c r="N81" s="240"/>
      <c r="O81" s="240"/>
      <c r="P81" s="241">
        <f t="shared" si="35"/>
        <v>0</v>
      </c>
      <c r="Q81" s="240">
        <v>1</v>
      </c>
      <c r="R81" s="240"/>
      <c r="S81" s="240"/>
      <c r="T81" s="241">
        <f t="shared" si="36"/>
        <v>0</v>
      </c>
      <c r="U81" s="240">
        <v>1</v>
      </c>
      <c r="V81" s="240"/>
      <c r="W81" s="240"/>
      <c r="X81" s="241">
        <f t="shared" si="37"/>
        <v>0</v>
      </c>
      <c r="Y81" s="240">
        <v>1</v>
      </c>
      <c r="Z81" s="240"/>
      <c r="AA81" s="240"/>
      <c r="AB81" s="241">
        <f t="shared" si="38"/>
        <v>0</v>
      </c>
      <c r="AC81" s="240">
        <v>1</v>
      </c>
      <c r="AD81" s="240"/>
      <c r="AE81" s="240"/>
      <c r="AF81" s="242">
        <f t="shared" si="39"/>
        <v>0</v>
      </c>
      <c r="AG81" s="240">
        <v>1</v>
      </c>
      <c r="AH81" s="240"/>
      <c r="AI81" s="240"/>
      <c r="AJ81" s="242">
        <f t="shared" si="40"/>
        <v>0</v>
      </c>
      <c r="AK81" s="240">
        <v>1</v>
      </c>
      <c r="AL81" s="240"/>
      <c r="AM81" s="240"/>
      <c r="AN81" s="243">
        <f t="shared" si="41"/>
        <v>0</v>
      </c>
      <c r="AO81" s="240">
        <v>1</v>
      </c>
      <c r="AP81" s="240"/>
      <c r="AQ81" s="240"/>
      <c r="AR81" s="244">
        <f t="shared" si="42"/>
        <v>0</v>
      </c>
      <c r="AS81" s="240">
        <v>1</v>
      </c>
      <c r="AT81" s="240"/>
      <c r="AU81" s="240"/>
      <c r="AV81" s="241">
        <f t="shared" si="43"/>
        <v>0</v>
      </c>
      <c r="AW81" s="240">
        <v>1</v>
      </c>
      <c r="AX81" s="240"/>
      <c r="AY81" s="240"/>
      <c r="AZ81" s="241">
        <f t="shared" si="44"/>
        <v>0</v>
      </c>
      <c r="BA81" s="238">
        <f t="shared" si="47"/>
        <v>0</v>
      </c>
      <c r="BB81" s="245">
        <v>0</v>
      </c>
      <c r="BC81" s="238">
        <f t="shared" si="45"/>
        <v>0</v>
      </c>
      <c r="BD81" s="238" t="str">
        <f t="shared" si="46"/>
        <v>geen actie</v>
      </c>
      <c r="BE81" s="246">
        <v>80</v>
      </c>
    </row>
    <row r="82" spans="1:57" ht="17.25" customHeight="1" x14ac:dyDescent="0.25">
      <c r="A82" s="231">
        <v>81</v>
      </c>
      <c r="B82" s="231" t="str">
        <f t="shared" si="33"/>
        <v>v</v>
      </c>
      <c r="C82" s="149"/>
      <c r="D82" s="232"/>
      <c r="E82" s="261"/>
      <c r="F82" s="234"/>
      <c r="G82" s="177"/>
      <c r="H82" s="236">
        <f t="shared" si="34"/>
        <v>0</v>
      </c>
      <c r="I82" s="237"/>
      <c r="J82" s="178">
        <f>[3]Aantallen!$B$1-I82</f>
        <v>2020</v>
      </c>
      <c r="K82" s="238">
        <f t="shared" ref="K82:K113" si="48">H82-L82</f>
        <v>0</v>
      </c>
      <c r="L82" s="239">
        <v>0</v>
      </c>
      <c r="M82" s="240">
        <v>1</v>
      </c>
      <c r="N82" s="240"/>
      <c r="O82" s="240"/>
      <c r="P82" s="241">
        <f t="shared" si="35"/>
        <v>0</v>
      </c>
      <c r="Q82" s="240">
        <v>1</v>
      </c>
      <c r="R82" s="240"/>
      <c r="S82" s="240"/>
      <c r="T82" s="241">
        <f t="shared" si="36"/>
        <v>0</v>
      </c>
      <c r="U82" s="240">
        <v>1</v>
      </c>
      <c r="V82" s="240"/>
      <c r="W82" s="240"/>
      <c r="X82" s="241">
        <f t="shared" si="37"/>
        <v>0</v>
      </c>
      <c r="Y82" s="240">
        <v>1</v>
      </c>
      <c r="Z82" s="240"/>
      <c r="AA82" s="240"/>
      <c r="AB82" s="241">
        <f t="shared" si="38"/>
        <v>0</v>
      </c>
      <c r="AC82" s="240">
        <v>1</v>
      </c>
      <c r="AD82" s="240"/>
      <c r="AE82" s="240"/>
      <c r="AF82" s="242">
        <f t="shared" si="39"/>
        <v>0</v>
      </c>
      <c r="AG82" s="240">
        <v>1</v>
      </c>
      <c r="AH82" s="240"/>
      <c r="AI82" s="240"/>
      <c r="AJ82" s="242">
        <f t="shared" si="40"/>
        <v>0</v>
      </c>
      <c r="AK82" s="240">
        <v>1</v>
      </c>
      <c r="AL82" s="240"/>
      <c r="AM82" s="240"/>
      <c r="AN82" s="243">
        <f t="shared" si="41"/>
        <v>0</v>
      </c>
      <c r="AO82" s="240">
        <v>1</v>
      </c>
      <c r="AP82" s="240"/>
      <c r="AQ82" s="240"/>
      <c r="AR82" s="244">
        <f t="shared" si="42"/>
        <v>0</v>
      </c>
      <c r="AS82" s="240">
        <v>1</v>
      </c>
      <c r="AT82" s="240"/>
      <c r="AU82" s="240"/>
      <c r="AV82" s="241">
        <f t="shared" si="43"/>
        <v>0</v>
      </c>
      <c r="AW82" s="240">
        <v>1</v>
      </c>
      <c r="AX82" s="240"/>
      <c r="AY82" s="240"/>
      <c r="AZ82" s="241">
        <f t="shared" si="44"/>
        <v>0</v>
      </c>
      <c r="BA82" s="238">
        <f t="shared" si="47"/>
        <v>0</v>
      </c>
      <c r="BB82" s="245">
        <v>0</v>
      </c>
      <c r="BC82" s="238">
        <f t="shared" si="45"/>
        <v>0</v>
      </c>
      <c r="BD82" s="238" t="str">
        <f t="shared" si="46"/>
        <v>geen actie</v>
      </c>
      <c r="BE82" s="246">
        <v>81</v>
      </c>
    </row>
    <row r="83" spans="1:57" ht="17.25" customHeight="1" x14ac:dyDescent="0.25">
      <c r="A83" s="231">
        <v>82</v>
      </c>
      <c r="B83" s="231" t="str">
        <f t="shared" si="33"/>
        <v>v</v>
      </c>
      <c r="C83" s="149"/>
      <c r="D83" s="232"/>
      <c r="E83" s="261"/>
      <c r="F83" s="234"/>
      <c r="G83" s="177"/>
      <c r="H83" s="236">
        <f t="shared" si="34"/>
        <v>0</v>
      </c>
      <c r="I83" s="237"/>
      <c r="J83" s="178">
        <f>[3]Aantallen!$B$1-I83</f>
        <v>2020</v>
      </c>
      <c r="K83" s="238">
        <f t="shared" si="48"/>
        <v>0</v>
      </c>
      <c r="L83" s="239">
        <v>0</v>
      </c>
      <c r="M83" s="240">
        <v>1</v>
      </c>
      <c r="N83" s="240"/>
      <c r="O83" s="240"/>
      <c r="P83" s="241">
        <f t="shared" si="35"/>
        <v>0</v>
      </c>
      <c r="Q83" s="240">
        <v>1</v>
      </c>
      <c r="R83" s="240"/>
      <c r="S83" s="240"/>
      <c r="T83" s="241">
        <f t="shared" si="36"/>
        <v>0</v>
      </c>
      <c r="U83" s="240">
        <v>1</v>
      </c>
      <c r="V83" s="240"/>
      <c r="W83" s="240"/>
      <c r="X83" s="241">
        <f t="shared" si="37"/>
        <v>0</v>
      </c>
      <c r="Y83" s="240">
        <v>1</v>
      </c>
      <c r="Z83" s="240"/>
      <c r="AA83" s="240"/>
      <c r="AB83" s="241">
        <f t="shared" si="38"/>
        <v>0</v>
      </c>
      <c r="AC83" s="240">
        <v>1</v>
      </c>
      <c r="AD83" s="240"/>
      <c r="AE83" s="240"/>
      <c r="AF83" s="242">
        <f t="shared" si="39"/>
        <v>0</v>
      </c>
      <c r="AG83" s="240">
        <v>1</v>
      </c>
      <c r="AH83" s="240"/>
      <c r="AI83" s="240"/>
      <c r="AJ83" s="242">
        <f t="shared" si="40"/>
        <v>0</v>
      </c>
      <c r="AK83" s="240">
        <v>1</v>
      </c>
      <c r="AL83" s="240"/>
      <c r="AM83" s="240"/>
      <c r="AN83" s="243">
        <f t="shared" si="41"/>
        <v>0</v>
      </c>
      <c r="AO83" s="240">
        <v>1</v>
      </c>
      <c r="AP83" s="240"/>
      <c r="AQ83" s="240"/>
      <c r="AR83" s="244">
        <f t="shared" si="42"/>
        <v>0</v>
      </c>
      <c r="AS83" s="240">
        <v>1</v>
      </c>
      <c r="AT83" s="240"/>
      <c r="AU83" s="240"/>
      <c r="AV83" s="241">
        <f t="shared" si="43"/>
        <v>0</v>
      </c>
      <c r="AW83" s="240">
        <v>1</v>
      </c>
      <c r="AX83" s="240"/>
      <c r="AY83" s="240"/>
      <c r="AZ83" s="241">
        <f t="shared" si="44"/>
        <v>0</v>
      </c>
      <c r="BA83" s="238">
        <f t="shared" si="47"/>
        <v>0</v>
      </c>
      <c r="BB83" s="245">
        <v>0</v>
      </c>
      <c r="BC83" s="238">
        <f t="shared" si="45"/>
        <v>0</v>
      </c>
      <c r="BD83" s="238" t="str">
        <f t="shared" si="46"/>
        <v>geen actie</v>
      </c>
      <c r="BE83" s="246">
        <v>82</v>
      </c>
    </row>
    <row r="84" spans="1:57" ht="17.25" customHeight="1" x14ac:dyDescent="0.25">
      <c r="A84" s="231">
        <v>83</v>
      </c>
      <c r="B84" s="231" t="str">
        <f t="shared" si="33"/>
        <v>v</v>
      </c>
      <c r="C84" s="149"/>
      <c r="D84" s="232"/>
      <c r="E84" s="261"/>
      <c r="F84" s="253"/>
      <c r="G84" s="177"/>
      <c r="H84" s="236">
        <f t="shared" si="34"/>
        <v>0</v>
      </c>
      <c r="I84" s="231"/>
      <c r="J84" s="178">
        <f>[3]Aantallen!$B$1-I84</f>
        <v>2020</v>
      </c>
      <c r="K84" s="238">
        <f t="shared" si="48"/>
        <v>0</v>
      </c>
      <c r="L84" s="239">
        <v>0</v>
      </c>
      <c r="M84" s="240">
        <v>1</v>
      </c>
      <c r="N84" s="240"/>
      <c r="O84" s="240"/>
      <c r="P84" s="241">
        <f t="shared" si="35"/>
        <v>0</v>
      </c>
      <c r="Q84" s="240">
        <v>1</v>
      </c>
      <c r="R84" s="240"/>
      <c r="S84" s="240"/>
      <c r="T84" s="241">
        <f t="shared" si="36"/>
        <v>0</v>
      </c>
      <c r="U84" s="240">
        <v>1</v>
      </c>
      <c r="V84" s="240"/>
      <c r="W84" s="240"/>
      <c r="X84" s="241">
        <f t="shared" si="37"/>
        <v>0</v>
      </c>
      <c r="Y84" s="240">
        <v>1</v>
      </c>
      <c r="Z84" s="240"/>
      <c r="AA84" s="240"/>
      <c r="AB84" s="241">
        <f t="shared" si="38"/>
        <v>0</v>
      </c>
      <c r="AC84" s="240">
        <v>1</v>
      </c>
      <c r="AD84" s="240"/>
      <c r="AE84" s="240"/>
      <c r="AF84" s="242">
        <f t="shared" si="39"/>
        <v>0</v>
      </c>
      <c r="AG84" s="240">
        <v>1</v>
      </c>
      <c r="AH84" s="240"/>
      <c r="AI84" s="240"/>
      <c r="AJ84" s="242">
        <f t="shared" si="40"/>
        <v>0</v>
      </c>
      <c r="AK84" s="240">
        <v>1</v>
      </c>
      <c r="AL84" s="240"/>
      <c r="AM84" s="240"/>
      <c r="AN84" s="243">
        <f t="shared" si="41"/>
        <v>0</v>
      </c>
      <c r="AO84" s="240">
        <v>1</v>
      </c>
      <c r="AP84" s="240"/>
      <c r="AQ84" s="240"/>
      <c r="AR84" s="244">
        <f t="shared" si="42"/>
        <v>0</v>
      </c>
      <c r="AS84" s="240">
        <v>1</v>
      </c>
      <c r="AT84" s="240"/>
      <c r="AU84" s="240"/>
      <c r="AV84" s="241">
        <f t="shared" si="43"/>
        <v>0</v>
      </c>
      <c r="AW84" s="240">
        <v>1</v>
      </c>
      <c r="AX84" s="240"/>
      <c r="AY84" s="240"/>
      <c r="AZ84" s="241">
        <f t="shared" si="44"/>
        <v>0</v>
      </c>
      <c r="BA84" s="238">
        <f t="shared" si="47"/>
        <v>0</v>
      </c>
      <c r="BB84" s="245">
        <v>0</v>
      </c>
      <c r="BC84" s="238">
        <f t="shared" si="45"/>
        <v>0</v>
      </c>
      <c r="BD84" s="238" t="str">
        <f t="shared" si="46"/>
        <v>geen actie</v>
      </c>
      <c r="BE84" s="246">
        <v>83</v>
      </c>
    </row>
    <row r="85" spans="1:57" ht="17.25" customHeight="1" x14ac:dyDescent="0.25">
      <c r="A85" s="231">
        <v>84</v>
      </c>
      <c r="B85" s="231" t="str">
        <f t="shared" si="33"/>
        <v>v</v>
      </c>
      <c r="C85" s="149"/>
      <c r="D85" s="232"/>
      <c r="E85" s="261"/>
      <c r="F85" s="253"/>
      <c r="G85" s="177"/>
      <c r="H85" s="236">
        <f t="shared" si="34"/>
        <v>0</v>
      </c>
      <c r="I85" s="231"/>
      <c r="J85" s="178">
        <f>[3]Aantallen!$B$1-I85</f>
        <v>2020</v>
      </c>
      <c r="K85" s="238">
        <f t="shared" si="48"/>
        <v>0</v>
      </c>
      <c r="L85" s="239">
        <v>0</v>
      </c>
      <c r="M85" s="240">
        <v>1</v>
      </c>
      <c r="N85" s="240"/>
      <c r="O85" s="240"/>
      <c r="P85" s="241">
        <f t="shared" si="35"/>
        <v>0</v>
      </c>
      <c r="Q85" s="240">
        <v>1</v>
      </c>
      <c r="R85" s="240"/>
      <c r="S85" s="240"/>
      <c r="T85" s="241">
        <f t="shared" si="36"/>
        <v>0</v>
      </c>
      <c r="U85" s="240">
        <v>1</v>
      </c>
      <c r="V85" s="240"/>
      <c r="W85" s="240"/>
      <c r="X85" s="241">
        <f t="shared" si="37"/>
        <v>0</v>
      </c>
      <c r="Y85" s="240">
        <v>1</v>
      </c>
      <c r="Z85" s="240"/>
      <c r="AA85" s="240"/>
      <c r="AB85" s="241">
        <f t="shared" si="38"/>
        <v>0</v>
      </c>
      <c r="AC85" s="240">
        <v>1</v>
      </c>
      <c r="AD85" s="240"/>
      <c r="AE85" s="240"/>
      <c r="AF85" s="242">
        <f t="shared" si="39"/>
        <v>0</v>
      </c>
      <c r="AG85" s="240">
        <v>1</v>
      </c>
      <c r="AH85" s="240"/>
      <c r="AI85" s="240"/>
      <c r="AJ85" s="242">
        <f t="shared" si="40"/>
        <v>0</v>
      </c>
      <c r="AK85" s="240">
        <v>1</v>
      </c>
      <c r="AL85" s="240"/>
      <c r="AM85" s="240"/>
      <c r="AN85" s="243">
        <f t="shared" si="41"/>
        <v>0</v>
      </c>
      <c r="AO85" s="240">
        <v>1</v>
      </c>
      <c r="AP85" s="240"/>
      <c r="AQ85" s="240"/>
      <c r="AR85" s="244">
        <f t="shared" si="42"/>
        <v>0</v>
      </c>
      <c r="AS85" s="240">
        <v>1</v>
      </c>
      <c r="AT85" s="240"/>
      <c r="AU85" s="240"/>
      <c r="AV85" s="241">
        <f t="shared" si="43"/>
        <v>0</v>
      </c>
      <c r="AW85" s="240">
        <v>1</v>
      </c>
      <c r="AX85" s="240"/>
      <c r="AY85" s="240"/>
      <c r="AZ85" s="241">
        <f t="shared" si="44"/>
        <v>0</v>
      </c>
      <c r="BA85" s="238">
        <f t="shared" si="47"/>
        <v>0</v>
      </c>
      <c r="BB85" s="245">
        <v>0</v>
      </c>
      <c r="BC85" s="238">
        <f t="shared" si="45"/>
        <v>0</v>
      </c>
      <c r="BD85" s="238" t="str">
        <f t="shared" si="46"/>
        <v>geen actie</v>
      </c>
      <c r="BE85" s="246">
        <v>84</v>
      </c>
    </row>
    <row r="86" spans="1:57" ht="17.25" customHeight="1" x14ac:dyDescent="0.25">
      <c r="A86" s="231">
        <v>85</v>
      </c>
      <c r="B86" s="231" t="str">
        <f t="shared" si="33"/>
        <v>v</v>
      </c>
      <c r="C86" s="231"/>
      <c r="D86" s="232"/>
      <c r="E86" s="504"/>
      <c r="F86" s="253"/>
      <c r="G86" s="177"/>
      <c r="H86" s="236">
        <f t="shared" si="34"/>
        <v>0</v>
      </c>
      <c r="I86" s="231"/>
      <c r="J86" s="178">
        <f>[3]Aantallen!$B$1-I86</f>
        <v>2020</v>
      </c>
      <c r="K86" s="238">
        <f t="shared" si="48"/>
        <v>0</v>
      </c>
      <c r="L86" s="239">
        <v>0</v>
      </c>
      <c r="M86" s="240">
        <v>1</v>
      </c>
      <c r="N86" s="240"/>
      <c r="O86" s="240"/>
      <c r="P86" s="241">
        <f t="shared" si="35"/>
        <v>0</v>
      </c>
      <c r="Q86" s="240">
        <v>1</v>
      </c>
      <c r="R86" s="240"/>
      <c r="S86" s="240"/>
      <c r="T86" s="241">
        <f t="shared" si="36"/>
        <v>0</v>
      </c>
      <c r="U86" s="240">
        <v>1</v>
      </c>
      <c r="V86" s="240"/>
      <c r="W86" s="240"/>
      <c r="X86" s="241">
        <f t="shared" si="37"/>
        <v>0</v>
      </c>
      <c r="Y86" s="240">
        <v>1</v>
      </c>
      <c r="Z86" s="240"/>
      <c r="AA86" s="240"/>
      <c r="AB86" s="241">
        <f t="shared" si="38"/>
        <v>0</v>
      </c>
      <c r="AC86" s="240">
        <v>1</v>
      </c>
      <c r="AD86" s="240"/>
      <c r="AE86" s="240"/>
      <c r="AF86" s="242">
        <f t="shared" si="39"/>
        <v>0</v>
      </c>
      <c r="AG86" s="240">
        <v>1</v>
      </c>
      <c r="AH86" s="240"/>
      <c r="AI86" s="240"/>
      <c r="AJ86" s="242">
        <f t="shared" si="40"/>
        <v>0</v>
      </c>
      <c r="AK86" s="240">
        <v>1</v>
      </c>
      <c r="AL86" s="240"/>
      <c r="AM86" s="240"/>
      <c r="AN86" s="243">
        <f t="shared" si="41"/>
        <v>0</v>
      </c>
      <c r="AO86" s="240">
        <v>1</v>
      </c>
      <c r="AP86" s="240"/>
      <c r="AQ86" s="240"/>
      <c r="AR86" s="244">
        <f t="shared" si="42"/>
        <v>0</v>
      </c>
      <c r="AS86" s="240">
        <v>1</v>
      </c>
      <c r="AT86" s="240"/>
      <c r="AU86" s="240"/>
      <c r="AV86" s="241">
        <f t="shared" si="43"/>
        <v>0</v>
      </c>
      <c r="AW86" s="240">
        <v>1</v>
      </c>
      <c r="AX86" s="240"/>
      <c r="AY86" s="240"/>
      <c r="AZ86" s="241">
        <f t="shared" si="44"/>
        <v>0</v>
      </c>
      <c r="BA86" s="238">
        <f t="shared" si="47"/>
        <v>0</v>
      </c>
      <c r="BB86" s="245">
        <v>0</v>
      </c>
      <c r="BC86" s="238">
        <f t="shared" si="45"/>
        <v>0</v>
      </c>
      <c r="BD86" s="238" t="str">
        <f t="shared" si="46"/>
        <v>geen actie</v>
      </c>
      <c r="BE86" s="246">
        <v>85</v>
      </c>
    </row>
    <row r="87" spans="1:57" ht="17.25" customHeight="1" x14ac:dyDescent="0.25">
      <c r="A87" s="231">
        <v>86</v>
      </c>
      <c r="B87" s="231" t="str">
        <f t="shared" si="33"/>
        <v>v</v>
      </c>
      <c r="C87" s="231"/>
      <c r="D87" s="232"/>
      <c r="E87" s="504"/>
      <c r="F87" s="253"/>
      <c r="G87" s="177"/>
      <c r="H87" s="236">
        <f t="shared" si="34"/>
        <v>0</v>
      </c>
      <c r="I87" s="231"/>
      <c r="J87" s="178">
        <f>[3]Aantallen!$B$1-I87</f>
        <v>2020</v>
      </c>
      <c r="K87" s="238">
        <f t="shared" si="48"/>
        <v>0</v>
      </c>
      <c r="L87" s="239">
        <v>0</v>
      </c>
      <c r="M87" s="240">
        <v>1</v>
      </c>
      <c r="N87" s="240"/>
      <c r="O87" s="240"/>
      <c r="P87" s="241">
        <f t="shared" si="35"/>
        <v>0</v>
      </c>
      <c r="Q87" s="240">
        <v>1</v>
      </c>
      <c r="R87" s="240"/>
      <c r="S87" s="240"/>
      <c r="T87" s="241">
        <f t="shared" si="36"/>
        <v>0</v>
      </c>
      <c r="U87" s="240">
        <v>1</v>
      </c>
      <c r="V87" s="240"/>
      <c r="W87" s="240"/>
      <c r="X87" s="241">
        <f t="shared" si="37"/>
        <v>0</v>
      </c>
      <c r="Y87" s="240">
        <v>1</v>
      </c>
      <c r="Z87" s="240"/>
      <c r="AA87" s="240"/>
      <c r="AB87" s="241">
        <f t="shared" si="38"/>
        <v>0</v>
      </c>
      <c r="AC87" s="240">
        <v>1</v>
      </c>
      <c r="AD87" s="240"/>
      <c r="AE87" s="240"/>
      <c r="AF87" s="242">
        <f t="shared" si="39"/>
        <v>0</v>
      </c>
      <c r="AG87" s="240">
        <v>1</v>
      </c>
      <c r="AH87" s="240"/>
      <c r="AI87" s="240"/>
      <c r="AJ87" s="242">
        <f t="shared" si="40"/>
        <v>0</v>
      </c>
      <c r="AK87" s="240">
        <v>1</v>
      </c>
      <c r="AL87" s="240"/>
      <c r="AM87" s="240"/>
      <c r="AN87" s="243">
        <f t="shared" si="41"/>
        <v>0</v>
      </c>
      <c r="AO87" s="240">
        <v>1</v>
      </c>
      <c r="AP87" s="240"/>
      <c r="AQ87" s="240"/>
      <c r="AR87" s="244">
        <f t="shared" si="42"/>
        <v>0</v>
      </c>
      <c r="AS87" s="240">
        <v>1</v>
      </c>
      <c r="AT87" s="240"/>
      <c r="AU87" s="240"/>
      <c r="AV87" s="241">
        <f t="shared" si="43"/>
        <v>0</v>
      </c>
      <c r="AW87" s="240">
        <v>1</v>
      </c>
      <c r="AX87" s="240"/>
      <c r="AY87" s="240"/>
      <c r="AZ87" s="241">
        <f t="shared" si="44"/>
        <v>0</v>
      </c>
      <c r="BA87" s="238">
        <f t="shared" si="47"/>
        <v>0</v>
      </c>
      <c r="BB87" s="245">
        <v>0</v>
      </c>
      <c r="BC87" s="238">
        <f t="shared" si="45"/>
        <v>0</v>
      </c>
      <c r="BD87" s="238" t="str">
        <f t="shared" si="46"/>
        <v>geen actie</v>
      </c>
      <c r="BE87" s="246">
        <v>86</v>
      </c>
    </row>
    <row r="88" spans="1:57" ht="17.25" customHeight="1" x14ac:dyDescent="0.25">
      <c r="A88" s="231">
        <v>87</v>
      </c>
      <c r="B88" s="231" t="str">
        <f t="shared" si="33"/>
        <v>v</v>
      </c>
      <c r="C88" s="231"/>
      <c r="D88" s="232"/>
      <c r="E88" s="261"/>
      <c r="F88" s="234"/>
      <c r="G88" s="235"/>
      <c r="H88" s="236">
        <f t="shared" si="34"/>
        <v>0</v>
      </c>
      <c r="I88" s="237"/>
      <c r="J88" s="178">
        <f>[3]Aantallen!$B$1-I88</f>
        <v>2020</v>
      </c>
      <c r="K88" s="238">
        <f t="shared" si="48"/>
        <v>0</v>
      </c>
      <c r="L88" s="239">
        <v>0</v>
      </c>
      <c r="M88" s="240">
        <v>1</v>
      </c>
      <c r="N88" s="240"/>
      <c r="O88" s="240"/>
      <c r="P88" s="241">
        <f t="shared" si="35"/>
        <v>0</v>
      </c>
      <c r="Q88" s="240">
        <v>1</v>
      </c>
      <c r="R88" s="240"/>
      <c r="S88" s="240"/>
      <c r="T88" s="241">
        <f t="shared" si="36"/>
        <v>0</v>
      </c>
      <c r="U88" s="240">
        <v>1</v>
      </c>
      <c r="V88" s="240"/>
      <c r="W88" s="240"/>
      <c r="X88" s="241">
        <f t="shared" si="37"/>
        <v>0</v>
      </c>
      <c r="Y88" s="240">
        <v>1</v>
      </c>
      <c r="Z88" s="240"/>
      <c r="AA88" s="240"/>
      <c r="AB88" s="241">
        <f t="shared" si="38"/>
        <v>0</v>
      </c>
      <c r="AC88" s="240">
        <v>1</v>
      </c>
      <c r="AD88" s="240"/>
      <c r="AE88" s="240"/>
      <c r="AF88" s="242">
        <f t="shared" si="39"/>
        <v>0</v>
      </c>
      <c r="AG88" s="240">
        <v>1</v>
      </c>
      <c r="AH88" s="240"/>
      <c r="AI88" s="240"/>
      <c r="AJ88" s="242">
        <f t="shared" si="40"/>
        <v>0</v>
      </c>
      <c r="AK88" s="240">
        <v>1</v>
      </c>
      <c r="AL88" s="240"/>
      <c r="AM88" s="240"/>
      <c r="AN88" s="243">
        <f t="shared" si="41"/>
        <v>0</v>
      </c>
      <c r="AO88" s="240">
        <v>1</v>
      </c>
      <c r="AP88" s="240"/>
      <c r="AQ88" s="240"/>
      <c r="AR88" s="244">
        <f t="shared" si="42"/>
        <v>0</v>
      </c>
      <c r="AS88" s="240">
        <v>1</v>
      </c>
      <c r="AT88" s="240"/>
      <c r="AU88" s="240"/>
      <c r="AV88" s="241">
        <f t="shared" si="43"/>
        <v>0</v>
      </c>
      <c r="AW88" s="240">
        <v>1</v>
      </c>
      <c r="AX88" s="240"/>
      <c r="AY88" s="240"/>
      <c r="AZ88" s="241">
        <f t="shared" si="44"/>
        <v>0</v>
      </c>
      <c r="BA88" s="238">
        <f t="shared" si="47"/>
        <v>0</v>
      </c>
      <c r="BB88" s="245">
        <v>0</v>
      </c>
      <c r="BC88" s="238">
        <f t="shared" si="45"/>
        <v>0</v>
      </c>
      <c r="BD88" s="238" t="str">
        <f t="shared" si="46"/>
        <v>geen actie</v>
      </c>
      <c r="BE88" s="246">
        <v>87</v>
      </c>
    </row>
    <row r="89" spans="1:57" ht="17.25" customHeight="1" x14ac:dyDescent="0.25">
      <c r="A89" s="231">
        <v>88</v>
      </c>
      <c r="B89" s="231" t="str">
        <f t="shared" si="33"/>
        <v>v</v>
      </c>
      <c r="C89" s="231"/>
      <c r="D89" s="232"/>
      <c r="E89" s="261"/>
      <c r="F89" s="234"/>
      <c r="G89" s="235"/>
      <c r="H89" s="236">
        <f t="shared" si="34"/>
        <v>0</v>
      </c>
      <c r="I89" s="237"/>
      <c r="J89" s="178">
        <f>[3]Aantallen!$B$1-I89</f>
        <v>2020</v>
      </c>
      <c r="K89" s="238">
        <f t="shared" si="48"/>
        <v>0</v>
      </c>
      <c r="L89" s="239">
        <v>0</v>
      </c>
      <c r="M89" s="240">
        <v>1</v>
      </c>
      <c r="N89" s="240"/>
      <c r="O89" s="240"/>
      <c r="P89" s="241">
        <f t="shared" si="35"/>
        <v>0</v>
      </c>
      <c r="Q89" s="240">
        <v>1</v>
      </c>
      <c r="R89" s="240"/>
      <c r="S89" s="240"/>
      <c r="T89" s="241">
        <f t="shared" si="36"/>
        <v>0</v>
      </c>
      <c r="U89" s="240">
        <v>1</v>
      </c>
      <c r="V89" s="240"/>
      <c r="W89" s="240"/>
      <c r="X89" s="241">
        <f t="shared" si="37"/>
        <v>0</v>
      </c>
      <c r="Y89" s="240">
        <v>1</v>
      </c>
      <c r="Z89" s="240"/>
      <c r="AA89" s="240"/>
      <c r="AB89" s="241">
        <f t="shared" si="38"/>
        <v>0</v>
      </c>
      <c r="AC89" s="240">
        <v>1</v>
      </c>
      <c r="AD89" s="240"/>
      <c r="AE89" s="240"/>
      <c r="AF89" s="242">
        <f t="shared" si="39"/>
        <v>0</v>
      </c>
      <c r="AG89" s="240">
        <v>1</v>
      </c>
      <c r="AH89" s="240"/>
      <c r="AI89" s="240"/>
      <c r="AJ89" s="242">
        <f t="shared" si="40"/>
        <v>0</v>
      </c>
      <c r="AK89" s="240">
        <v>1</v>
      </c>
      <c r="AL89" s="240"/>
      <c r="AM89" s="240"/>
      <c r="AN89" s="243">
        <f t="shared" si="41"/>
        <v>0</v>
      </c>
      <c r="AO89" s="240">
        <v>1</v>
      </c>
      <c r="AP89" s="240"/>
      <c r="AQ89" s="240"/>
      <c r="AR89" s="244">
        <f t="shared" si="42"/>
        <v>0</v>
      </c>
      <c r="AS89" s="240">
        <v>1</v>
      </c>
      <c r="AT89" s="240"/>
      <c r="AU89" s="240"/>
      <c r="AV89" s="241">
        <f t="shared" si="43"/>
        <v>0</v>
      </c>
      <c r="AW89" s="240">
        <v>1</v>
      </c>
      <c r="AX89" s="240"/>
      <c r="AY89" s="240"/>
      <c r="AZ89" s="241">
        <f t="shared" si="44"/>
        <v>0</v>
      </c>
      <c r="BA89" s="238">
        <f t="shared" si="47"/>
        <v>0</v>
      </c>
      <c r="BB89" s="245">
        <v>0</v>
      </c>
      <c r="BC89" s="238">
        <f t="shared" si="45"/>
        <v>0</v>
      </c>
      <c r="BD89" s="238" t="str">
        <f t="shared" si="46"/>
        <v>geen actie</v>
      </c>
      <c r="BE89" s="246">
        <v>88</v>
      </c>
    </row>
    <row r="90" spans="1:57" ht="17.25" customHeight="1" x14ac:dyDescent="0.25">
      <c r="A90" s="231">
        <v>89</v>
      </c>
      <c r="B90" s="231" t="str">
        <f t="shared" si="33"/>
        <v>v</v>
      </c>
      <c r="C90" s="231"/>
      <c r="D90" s="232"/>
      <c r="E90" s="261"/>
      <c r="F90" s="234"/>
      <c r="G90" s="235"/>
      <c r="H90" s="236">
        <f t="shared" si="34"/>
        <v>0</v>
      </c>
      <c r="I90" s="237"/>
      <c r="J90" s="178">
        <f>[3]Aantallen!$B$1-I90</f>
        <v>2020</v>
      </c>
      <c r="K90" s="238">
        <f t="shared" si="48"/>
        <v>0</v>
      </c>
      <c r="L90" s="239">
        <v>0</v>
      </c>
      <c r="M90" s="240">
        <v>1</v>
      </c>
      <c r="N90" s="240"/>
      <c r="O90" s="240"/>
      <c r="P90" s="241">
        <f t="shared" si="35"/>
        <v>0</v>
      </c>
      <c r="Q90" s="240">
        <v>1</v>
      </c>
      <c r="R90" s="240"/>
      <c r="S90" s="240"/>
      <c r="T90" s="241">
        <f t="shared" si="36"/>
        <v>0</v>
      </c>
      <c r="U90" s="240">
        <v>1</v>
      </c>
      <c r="V90" s="240"/>
      <c r="W90" s="240"/>
      <c r="X90" s="241">
        <f t="shared" si="37"/>
        <v>0</v>
      </c>
      <c r="Y90" s="240">
        <v>1</v>
      </c>
      <c r="Z90" s="240"/>
      <c r="AA90" s="240"/>
      <c r="AB90" s="241">
        <f t="shared" si="38"/>
        <v>0</v>
      </c>
      <c r="AC90" s="240">
        <v>1</v>
      </c>
      <c r="AD90" s="240"/>
      <c r="AE90" s="240"/>
      <c r="AF90" s="242">
        <f t="shared" si="39"/>
        <v>0</v>
      </c>
      <c r="AG90" s="240">
        <v>1</v>
      </c>
      <c r="AH90" s="240"/>
      <c r="AI90" s="240"/>
      <c r="AJ90" s="242">
        <f t="shared" si="40"/>
        <v>0</v>
      </c>
      <c r="AK90" s="240">
        <v>1</v>
      </c>
      <c r="AL90" s="240"/>
      <c r="AM90" s="240"/>
      <c r="AN90" s="243">
        <f t="shared" si="41"/>
        <v>0</v>
      </c>
      <c r="AO90" s="240">
        <v>1</v>
      </c>
      <c r="AP90" s="240"/>
      <c r="AQ90" s="240"/>
      <c r="AR90" s="244">
        <f t="shared" si="42"/>
        <v>0</v>
      </c>
      <c r="AS90" s="240">
        <v>1</v>
      </c>
      <c r="AT90" s="240"/>
      <c r="AU90" s="240"/>
      <c r="AV90" s="241">
        <f t="shared" si="43"/>
        <v>0</v>
      </c>
      <c r="AW90" s="240">
        <v>1</v>
      </c>
      <c r="AX90" s="240"/>
      <c r="AY90" s="240"/>
      <c r="AZ90" s="241">
        <f t="shared" si="44"/>
        <v>0</v>
      </c>
      <c r="BA90" s="238">
        <f t="shared" si="47"/>
        <v>0</v>
      </c>
      <c r="BB90" s="245">
        <v>0</v>
      </c>
      <c r="BC90" s="238">
        <f t="shared" si="45"/>
        <v>0</v>
      </c>
      <c r="BD90" s="238" t="str">
        <f t="shared" si="46"/>
        <v>geen actie</v>
      </c>
      <c r="BE90" s="246">
        <v>89</v>
      </c>
    </row>
    <row r="91" spans="1:57" ht="17.25" customHeight="1" x14ac:dyDescent="0.25">
      <c r="A91" s="231">
        <v>90</v>
      </c>
      <c r="B91" s="231" t="str">
        <f t="shared" si="33"/>
        <v>v</v>
      </c>
      <c r="C91" s="231"/>
      <c r="D91" s="232"/>
      <c r="E91" s="261"/>
      <c r="F91" s="234"/>
      <c r="G91" s="235"/>
      <c r="H91" s="236">
        <f t="shared" si="34"/>
        <v>0</v>
      </c>
      <c r="I91" s="237"/>
      <c r="J91" s="178">
        <f>[3]Aantallen!$B$1-I91</f>
        <v>2020</v>
      </c>
      <c r="K91" s="238">
        <f t="shared" si="48"/>
        <v>0</v>
      </c>
      <c r="L91" s="239">
        <v>0</v>
      </c>
      <c r="M91" s="240">
        <v>1</v>
      </c>
      <c r="N91" s="240"/>
      <c r="O91" s="240"/>
      <c r="P91" s="241">
        <f t="shared" si="35"/>
        <v>0</v>
      </c>
      <c r="Q91" s="240">
        <v>1</v>
      </c>
      <c r="R91" s="240"/>
      <c r="S91" s="240"/>
      <c r="T91" s="241">
        <f t="shared" si="36"/>
        <v>0</v>
      </c>
      <c r="U91" s="240">
        <v>1</v>
      </c>
      <c r="V91" s="240"/>
      <c r="W91" s="240"/>
      <c r="X91" s="241">
        <f t="shared" si="37"/>
        <v>0</v>
      </c>
      <c r="Y91" s="240">
        <v>1</v>
      </c>
      <c r="Z91" s="240"/>
      <c r="AA91" s="240"/>
      <c r="AB91" s="241">
        <f t="shared" si="38"/>
        <v>0</v>
      </c>
      <c r="AC91" s="240">
        <v>1</v>
      </c>
      <c r="AD91" s="240"/>
      <c r="AE91" s="240"/>
      <c r="AF91" s="242">
        <f t="shared" si="39"/>
        <v>0</v>
      </c>
      <c r="AG91" s="240">
        <v>1</v>
      </c>
      <c r="AH91" s="240"/>
      <c r="AI91" s="240"/>
      <c r="AJ91" s="242">
        <f t="shared" si="40"/>
        <v>0</v>
      </c>
      <c r="AK91" s="240">
        <v>1</v>
      </c>
      <c r="AL91" s="240"/>
      <c r="AM91" s="240"/>
      <c r="AN91" s="243">
        <f t="shared" si="41"/>
        <v>0</v>
      </c>
      <c r="AO91" s="240">
        <v>1</v>
      </c>
      <c r="AP91" s="240"/>
      <c r="AQ91" s="240"/>
      <c r="AR91" s="244">
        <f t="shared" si="42"/>
        <v>0</v>
      </c>
      <c r="AS91" s="240">
        <v>1</v>
      </c>
      <c r="AT91" s="240"/>
      <c r="AU91" s="240"/>
      <c r="AV91" s="241">
        <f t="shared" si="43"/>
        <v>0</v>
      </c>
      <c r="AW91" s="240">
        <v>1</v>
      </c>
      <c r="AX91" s="240"/>
      <c r="AY91" s="240"/>
      <c r="AZ91" s="241">
        <f t="shared" si="44"/>
        <v>0</v>
      </c>
      <c r="BA91" s="238">
        <f t="shared" si="47"/>
        <v>0</v>
      </c>
      <c r="BB91" s="245">
        <v>0</v>
      </c>
      <c r="BC91" s="238">
        <f t="shared" si="45"/>
        <v>0</v>
      </c>
      <c r="BD91" s="238" t="str">
        <f t="shared" si="46"/>
        <v>geen actie</v>
      </c>
      <c r="BE91" s="246">
        <v>90</v>
      </c>
    </row>
    <row r="92" spans="1:57" ht="17.25" customHeight="1" x14ac:dyDescent="0.25">
      <c r="A92" s="231">
        <v>91</v>
      </c>
      <c r="B92" s="231" t="str">
        <f t="shared" si="33"/>
        <v>v</v>
      </c>
      <c r="C92" s="231"/>
      <c r="D92" s="232"/>
      <c r="E92" s="261"/>
      <c r="F92" s="234"/>
      <c r="G92" s="235"/>
      <c r="H92" s="236">
        <f t="shared" si="34"/>
        <v>0</v>
      </c>
      <c r="I92" s="237"/>
      <c r="J92" s="178">
        <f>[3]Aantallen!$B$1-I92</f>
        <v>2020</v>
      </c>
      <c r="K92" s="238">
        <f t="shared" si="48"/>
        <v>0</v>
      </c>
      <c r="L92" s="239">
        <v>0</v>
      </c>
      <c r="M92" s="240">
        <v>1</v>
      </c>
      <c r="N92" s="240"/>
      <c r="O92" s="240"/>
      <c r="P92" s="241">
        <f t="shared" si="35"/>
        <v>0</v>
      </c>
      <c r="Q92" s="240">
        <v>1</v>
      </c>
      <c r="R92" s="240"/>
      <c r="S92" s="240"/>
      <c r="T92" s="241">
        <f t="shared" si="36"/>
        <v>0</v>
      </c>
      <c r="U92" s="240">
        <v>1</v>
      </c>
      <c r="V92" s="240"/>
      <c r="W92" s="240"/>
      <c r="X92" s="241">
        <f t="shared" si="37"/>
        <v>0</v>
      </c>
      <c r="Y92" s="240">
        <v>1</v>
      </c>
      <c r="Z92" s="240"/>
      <c r="AA92" s="240"/>
      <c r="AB92" s="241">
        <f t="shared" si="38"/>
        <v>0</v>
      </c>
      <c r="AC92" s="240">
        <v>1</v>
      </c>
      <c r="AD92" s="240"/>
      <c r="AE92" s="240"/>
      <c r="AF92" s="242">
        <f t="shared" si="39"/>
        <v>0</v>
      </c>
      <c r="AG92" s="240">
        <v>1</v>
      </c>
      <c r="AH92" s="240"/>
      <c r="AI92" s="240"/>
      <c r="AJ92" s="242">
        <f t="shared" si="40"/>
        <v>0</v>
      </c>
      <c r="AK92" s="240">
        <v>1</v>
      </c>
      <c r="AL92" s="240"/>
      <c r="AM92" s="240"/>
      <c r="AN92" s="243">
        <f t="shared" si="41"/>
        <v>0</v>
      </c>
      <c r="AO92" s="240">
        <v>1</v>
      </c>
      <c r="AP92" s="240"/>
      <c r="AQ92" s="240"/>
      <c r="AR92" s="244">
        <f t="shared" si="42"/>
        <v>0</v>
      </c>
      <c r="AS92" s="240">
        <v>1</v>
      </c>
      <c r="AT92" s="240"/>
      <c r="AU92" s="240"/>
      <c r="AV92" s="241">
        <f t="shared" si="43"/>
        <v>0</v>
      </c>
      <c r="AW92" s="240">
        <v>1</v>
      </c>
      <c r="AX92" s="240"/>
      <c r="AY92" s="240"/>
      <c r="AZ92" s="241">
        <f t="shared" si="44"/>
        <v>0</v>
      </c>
      <c r="BA92" s="238">
        <f t="shared" si="47"/>
        <v>0</v>
      </c>
      <c r="BB92" s="245">
        <v>0</v>
      </c>
      <c r="BC92" s="238">
        <f t="shared" si="45"/>
        <v>0</v>
      </c>
      <c r="BD92" s="238" t="str">
        <f t="shared" si="46"/>
        <v>geen actie</v>
      </c>
      <c r="BE92" s="246">
        <v>91</v>
      </c>
    </row>
    <row r="93" spans="1:57" ht="17.25" customHeight="1" x14ac:dyDescent="0.25">
      <c r="A93" s="231">
        <v>92</v>
      </c>
      <c r="B93" s="231" t="str">
        <f t="shared" si="33"/>
        <v>v</v>
      </c>
      <c r="C93" s="231"/>
      <c r="D93" s="232"/>
      <c r="E93" s="261"/>
      <c r="F93" s="234"/>
      <c r="G93" s="235"/>
      <c r="H93" s="236">
        <f t="shared" si="34"/>
        <v>0</v>
      </c>
      <c r="I93" s="237"/>
      <c r="J93" s="178">
        <f>[3]Aantallen!$B$1-I93</f>
        <v>2020</v>
      </c>
      <c r="K93" s="238">
        <f t="shared" si="48"/>
        <v>0</v>
      </c>
      <c r="L93" s="239">
        <v>0</v>
      </c>
      <c r="M93" s="240">
        <v>1</v>
      </c>
      <c r="N93" s="240"/>
      <c r="O93" s="240"/>
      <c r="P93" s="241">
        <f t="shared" si="35"/>
        <v>0</v>
      </c>
      <c r="Q93" s="240">
        <v>1</v>
      </c>
      <c r="R93" s="240"/>
      <c r="S93" s="240"/>
      <c r="T93" s="241">
        <f t="shared" si="36"/>
        <v>0</v>
      </c>
      <c r="U93" s="240">
        <v>1</v>
      </c>
      <c r="V93" s="240"/>
      <c r="W93" s="240"/>
      <c r="X93" s="241">
        <f t="shared" si="37"/>
        <v>0</v>
      </c>
      <c r="Y93" s="240">
        <v>1</v>
      </c>
      <c r="Z93" s="240"/>
      <c r="AA93" s="240"/>
      <c r="AB93" s="241">
        <f t="shared" si="38"/>
        <v>0</v>
      </c>
      <c r="AC93" s="240">
        <v>1</v>
      </c>
      <c r="AD93" s="240"/>
      <c r="AE93" s="240"/>
      <c r="AF93" s="242">
        <f t="shared" si="39"/>
        <v>0</v>
      </c>
      <c r="AG93" s="240">
        <v>1</v>
      </c>
      <c r="AH93" s="240"/>
      <c r="AI93" s="240"/>
      <c r="AJ93" s="242">
        <f t="shared" si="40"/>
        <v>0</v>
      </c>
      <c r="AK93" s="240">
        <v>1</v>
      </c>
      <c r="AL93" s="240"/>
      <c r="AM93" s="240"/>
      <c r="AN93" s="243">
        <f t="shared" si="41"/>
        <v>0</v>
      </c>
      <c r="AO93" s="240">
        <v>1</v>
      </c>
      <c r="AP93" s="240"/>
      <c r="AQ93" s="240"/>
      <c r="AR93" s="244">
        <f t="shared" si="42"/>
        <v>0</v>
      </c>
      <c r="AS93" s="240">
        <v>1</v>
      </c>
      <c r="AT93" s="240"/>
      <c r="AU93" s="240"/>
      <c r="AV93" s="241">
        <f t="shared" si="43"/>
        <v>0</v>
      </c>
      <c r="AW93" s="240">
        <v>1</v>
      </c>
      <c r="AX93" s="240"/>
      <c r="AY93" s="240"/>
      <c r="AZ93" s="241">
        <f t="shared" si="44"/>
        <v>0</v>
      </c>
      <c r="BA93" s="238">
        <f t="shared" si="47"/>
        <v>0</v>
      </c>
      <c r="BB93" s="245">
        <v>0</v>
      </c>
      <c r="BC93" s="238">
        <f t="shared" si="45"/>
        <v>0</v>
      </c>
      <c r="BD93" s="238" t="str">
        <f t="shared" si="46"/>
        <v>geen actie</v>
      </c>
      <c r="BE93" s="246">
        <v>92</v>
      </c>
    </row>
    <row r="94" spans="1:57" ht="17.25" customHeight="1" x14ac:dyDescent="0.25">
      <c r="A94" s="231">
        <v>93</v>
      </c>
      <c r="B94" s="231" t="str">
        <f t="shared" si="33"/>
        <v>v</v>
      </c>
      <c r="C94" s="231"/>
      <c r="D94" s="232"/>
      <c r="E94" s="261"/>
      <c r="F94" s="234"/>
      <c r="G94" s="235"/>
      <c r="H94" s="236">
        <f t="shared" si="34"/>
        <v>0</v>
      </c>
      <c r="I94" s="237"/>
      <c r="J94" s="178">
        <f>[3]Aantallen!$B$1-I94</f>
        <v>2020</v>
      </c>
      <c r="K94" s="238">
        <f t="shared" si="48"/>
        <v>0</v>
      </c>
      <c r="L94" s="239">
        <v>0</v>
      </c>
      <c r="M94" s="240">
        <v>1</v>
      </c>
      <c r="N94" s="240"/>
      <c r="O94" s="240"/>
      <c r="P94" s="241">
        <f t="shared" si="35"/>
        <v>0</v>
      </c>
      <c r="Q94" s="240">
        <v>1</v>
      </c>
      <c r="R94" s="240"/>
      <c r="S94" s="240"/>
      <c r="T94" s="241">
        <f t="shared" si="36"/>
        <v>0</v>
      </c>
      <c r="U94" s="240">
        <v>1</v>
      </c>
      <c r="V94" s="240"/>
      <c r="W94" s="240"/>
      <c r="X94" s="241">
        <f t="shared" si="37"/>
        <v>0</v>
      </c>
      <c r="Y94" s="240">
        <v>1</v>
      </c>
      <c r="Z94" s="240"/>
      <c r="AA94" s="240"/>
      <c r="AB94" s="241">
        <f t="shared" si="38"/>
        <v>0</v>
      </c>
      <c r="AC94" s="240">
        <v>1</v>
      </c>
      <c r="AD94" s="240"/>
      <c r="AE94" s="240"/>
      <c r="AF94" s="242">
        <f t="shared" si="39"/>
        <v>0</v>
      </c>
      <c r="AG94" s="240">
        <v>1</v>
      </c>
      <c r="AH94" s="240"/>
      <c r="AI94" s="240"/>
      <c r="AJ94" s="242">
        <f t="shared" si="40"/>
        <v>0</v>
      </c>
      <c r="AK94" s="240">
        <v>1</v>
      </c>
      <c r="AL94" s="240"/>
      <c r="AM94" s="240"/>
      <c r="AN94" s="243">
        <f t="shared" si="41"/>
        <v>0</v>
      </c>
      <c r="AO94" s="240">
        <v>1</v>
      </c>
      <c r="AP94" s="240"/>
      <c r="AQ94" s="240"/>
      <c r="AR94" s="244">
        <f t="shared" si="42"/>
        <v>0</v>
      </c>
      <c r="AS94" s="240">
        <v>1</v>
      </c>
      <c r="AT94" s="240"/>
      <c r="AU94" s="240"/>
      <c r="AV94" s="241">
        <f t="shared" si="43"/>
        <v>0</v>
      </c>
      <c r="AW94" s="240">
        <v>1</v>
      </c>
      <c r="AX94" s="240"/>
      <c r="AY94" s="240"/>
      <c r="AZ94" s="241">
        <f t="shared" si="44"/>
        <v>0</v>
      </c>
      <c r="BA94" s="238">
        <f t="shared" si="47"/>
        <v>0</v>
      </c>
      <c r="BB94" s="245">
        <v>0</v>
      </c>
      <c r="BC94" s="238">
        <f t="shared" si="45"/>
        <v>0</v>
      </c>
      <c r="BD94" s="238" t="str">
        <f t="shared" si="46"/>
        <v>geen actie</v>
      </c>
      <c r="BE94" s="246">
        <v>93</v>
      </c>
    </row>
    <row r="95" spans="1:57" ht="17.25" customHeight="1" x14ac:dyDescent="0.25">
      <c r="A95" s="231">
        <v>94</v>
      </c>
      <c r="B95" s="231" t="str">
        <f t="shared" si="33"/>
        <v>v</v>
      </c>
      <c r="C95" s="231"/>
      <c r="D95" s="232"/>
      <c r="E95" s="261"/>
      <c r="F95" s="234"/>
      <c r="G95" s="235"/>
      <c r="H95" s="236">
        <f t="shared" si="34"/>
        <v>0</v>
      </c>
      <c r="I95" s="237"/>
      <c r="J95" s="178">
        <f>[3]Aantallen!$B$1-I95</f>
        <v>2020</v>
      </c>
      <c r="K95" s="238">
        <f t="shared" si="48"/>
        <v>0</v>
      </c>
      <c r="L95" s="239">
        <v>0</v>
      </c>
      <c r="M95" s="240">
        <v>1</v>
      </c>
      <c r="N95" s="240"/>
      <c r="O95" s="240"/>
      <c r="P95" s="241">
        <f t="shared" si="35"/>
        <v>0</v>
      </c>
      <c r="Q95" s="240">
        <v>1</v>
      </c>
      <c r="R95" s="240"/>
      <c r="S95" s="240"/>
      <c r="T95" s="241">
        <f t="shared" si="36"/>
        <v>0</v>
      </c>
      <c r="U95" s="240">
        <v>1</v>
      </c>
      <c r="V95" s="240"/>
      <c r="W95" s="240"/>
      <c r="X95" s="241">
        <f t="shared" si="37"/>
        <v>0</v>
      </c>
      <c r="Y95" s="240">
        <v>1</v>
      </c>
      <c r="Z95" s="240"/>
      <c r="AA95" s="240"/>
      <c r="AB95" s="241">
        <f t="shared" si="38"/>
        <v>0</v>
      </c>
      <c r="AC95" s="240">
        <v>1</v>
      </c>
      <c r="AD95" s="240"/>
      <c r="AE95" s="240"/>
      <c r="AF95" s="242">
        <f t="shared" si="39"/>
        <v>0</v>
      </c>
      <c r="AG95" s="240">
        <v>1</v>
      </c>
      <c r="AH95" s="240"/>
      <c r="AI95" s="240"/>
      <c r="AJ95" s="242">
        <f t="shared" si="40"/>
        <v>0</v>
      </c>
      <c r="AK95" s="240">
        <v>1</v>
      </c>
      <c r="AL95" s="240"/>
      <c r="AM95" s="240"/>
      <c r="AN95" s="243">
        <f t="shared" si="41"/>
        <v>0</v>
      </c>
      <c r="AO95" s="240">
        <v>1</v>
      </c>
      <c r="AP95" s="240"/>
      <c r="AQ95" s="240"/>
      <c r="AR95" s="244">
        <f t="shared" si="42"/>
        <v>0</v>
      </c>
      <c r="AS95" s="240">
        <v>1</v>
      </c>
      <c r="AT95" s="240"/>
      <c r="AU95" s="240"/>
      <c r="AV95" s="241">
        <f t="shared" si="43"/>
        <v>0</v>
      </c>
      <c r="AW95" s="240">
        <v>1</v>
      </c>
      <c r="AX95" s="240"/>
      <c r="AY95" s="240"/>
      <c r="AZ95" s="241">
        <f t="shared" si="44"/>
        <v>0</v>
      </c>
      <c r="BA95" s="238">
        <f t="shared" si="47"/>
        <v>0</v>
      </c>
      <c r="BB95" s="245">
        <v>0</v>
      </c>
      <c r="BC95" s="238">
        <f t="shared" si="45"/>
        <v>0</v>
      </c>
      <c r="BD95" s="238" t="str">
        <f t="shared" si="46"/>
        <v>geen actie</v>
      </c>
      <c r="BE95" s="246">
        <v>94</v>
      </c>
    </row>
    <row r="96" spans="1:57" ht="17.25" customHeight="1" x14ac:dyDescent="0.25">
      <c r="A96" s="231">
        <v>95</v>
      </c>
      <c r="B96" s="231" t="str">
        <f t="shared" si="33"/>
        <v>v</v>
      </c>
      <c r="C96" s="231"/>
      <c r="D96" s="232"/>
      <c r="E96" s="261"/>
      <c r="F96" s="234"/>
      <c r="G96" s="235"/>
      <c r="H96" s="236">
        <f t="shared" si="34"/>
        <v>0</v>
      </c>
      <c r="I96" s="237"/>
      <c r="J96" s="178">
        <f>[3]Aantallen!$B$1-I96</f>
        <v>2020</v>
      </c>
      <c r="K96" s="238">
        <f t="shared" si="48"/>
        <v>0</v>
      </c>
      <c r="L96" s="239">
        <v>0</v>
      </c>
      <c r="M96" s="240">
        <v>1</v>
      </c>
      <c r="N96" s="240"/>
      <c r="O96" s="240"/>
      <c r="P96" s="241">
        <f t="shared" si="35"/>
        <v>0</v>
      </c>
      <c r="Q96" s="240">
        <v>1</v>
      </c>
      <c r="R96" s="240"/>
      <c r="S96" s="240"/>
      <c r="T96" s="241">
        <f t="shared" si="36"/>
        <v>0</v>
      </c>
      <c r="U96" s="240">
        <v>1</v>
      </c>
      <c r="V96" s="240"/>
      <c r="W96" s="240"/>
      <c r="X96" s="241">
        <f t="shared" si="37"/>
        <v>0</v>
      </c>
      <c r="Y96" s="240">
        <v>1</v>
      </c>
      <c r="Z96" s="240"/>
      <c r="AA96" s="240"/>
      <c r="AB96" s="241">
        <f t="shared" si="38"/>
        <v>0</v>
      </c>
      <c r="AC96" s="240">
        <v>1</v>
      </c>
      <c r="AD96" s="240"/>
      <c r="AE96" s="240"/>
      <c r="AF96" s="242">
        <f t="shared" si="39"/>
        <v>0</v>
      </c>
      <c r="AG96" s="240">
        <v>1</v>
      </c>
      <c r="AH96" s="240"/>
      <c r="AI96" s="240"/>
      <c r="AJ96" s="242">
        <f t="shared" si="40"/>
        <v>0</v>
      </c>
      <c r="AK96" s="240">
        <v>1</v>
      </c>
      <c r="AL96" s="240"/>
      <c r="AM96" s="240"/>
      <c r="AN96" s="243">
        <f t="shared" si="41"/>
        <v>0</v>
      </c>
      <c r="AO96" s="240">
        <v>1</v>
      </c>
      <c r="AP96" s="240"/>
      <c r="AQ96" s="240"/>
      <c r="AR96" s="244">
        <f t="shared" si="42"/>
        <v>0</v>
      </c>
      <c r="AS96" s="240">
        <v>1</v>
      </c>
      <c r="AT96" s="240"/>
      <c r="AU96" s="240"/>
      <c r="AV96" s="241">
        <f t="shared" si="43"/>
        <v>0</v>
      </c>
      <c r="AW96" s="240">
        <v>1</v>
      </c>
      <c r="AX96" s="240"/>
      <c r="AY96" s="240"/>
      <c r="AZ96" s="241">
        <f t="shared" si="44"/>
        <v>0</v>
      </c>
      <c r="BA96" s="238">
        <f t="shared" si="47"/>
        <v>0</v>
      </c>
      <c r="BB96" s="245">
        <v>0</v>
      </c>
      <c r="BC96" s="238">
        <f t="shared" si="45"/>
        <v>0</v>
      </c>
      <c r="BD96" s="238" t="str">
        <f t="shared" si="46"/>
        <v>geen actie</v>
      </c>
      <c r="BE96" s="246">
        <v>95</v>
      </c>
    </row>
    <row r="97" spans="1:58" ht="17.25" customHeight="1" x14ac:dyDescent="0.25">
      <c r="A97" s="231">
        <v>96</v>
      </c>
      <c r="B97" s="231" t="str">
        <f t="shared" si="33"/>
        <v>v</v>
      </c>
      <c r="C97" s="231"/>
      <c r="D97" s="232"/>
      <c r="E97" s="261"/>
      <c r="F97" s="234"/>
      <c r="G97" s="235"/>
      <c r="H97" s="236">
        <f t="shared" si="34"/>
        <v>0</v>
      </c>
      <c r="I97" s="237"/>
      <c r="J97" s="178">
        <f>[3]Aantallen!$B$1-I97</f>
        <v>2020</v>
      </c>
      <c r="K97" s="238">
        <f t="shared" si="48"/>
        <v>0</v>
      </c>
      <c r="L97" s="239">
        <v>0</v>
      </c>
      <c r="M97" s="240">
        <v>1</v>
      </c>
      <c r="N97" s="240"/>
      <c r="O97" s="240"/>
      <c r="P97" s="241">
        <f t="shared" si="35"/>
        <v>0</v>
      </c>
      <c r="Q97" s="240">
        <v>1</v>
      </c>
      <c r="R97" s="240"/>
      <c r="S97" s="240"/>
      <c r="T97" s="241">
        <f t="shared" si="36"/>
        <v>0</v>
      </c>
      <c r="U97" s="240">
        <v>1</v>
      </c>
      <c r="V97" s="240"/>
      <c r="W97" s="240"/>
      <c r="X97" s="241">
        <f t="shared" si="37"/>
        <v>0</v>
      </c>
      <c r="Y97" s="240">
        <v>1</v>
      </c>
      <c r="Z97" s="240"/>
      <c r="AA97" s="240"/>
      <c r="AB97" s="241">
        <f t="shared" si="38"/>
        <v>0</v>
      </c>
      <c r="AC97" s="240">
        <v>1</v>
      </c>
      <c r="AD97" s="240"/>
      <c r="AE97" s="240"/>
      <c r="AF97" s="242">
        <f t="shared" si="39"/>
        <v>0</v>
      </c>
      <c r="AG97" s="240">
        <v>1</v>
      </c>
      <c r="AH97" s="240"/>
      <c r="AI97" s="240"/>
      <c r="AJ97" s="242">
        <f t="shared" si="40"/>
        <v>0</v>
      </c>
      <c r="AK97" s="240">
        <v>1</v>
      </c>
      <c r="AL97" s="240"/>
      <c r="AM97" s="240"/>
      <c r="AN97" s="243">
        <f t="shared" si="41"/>
        <v>0</v>
      </c>
      <c r="AO97" s="240">
        <v>1</v>
      </c>
      <c r="AP97" s="240"/>
      <c r="AQ97" s="240"/>
      <c r="AR97" s="244">
        <f t="shared" si="42"/>
        <v>0</v>
      </c>
      <c r="AS97" s="240">
        <v>1</v>
      </c>
      <c r="AT97" s="240"/>
      <c r="AU97" s="240"/>
      <c r="AV97" s="241">
        <f t="shared" si="43"/>
        <v>0</v>
      </c>
      <c r="AW97" s="240">
        <v>1</v>
      </c>
      <c r="AX97" s="240"/>
      <c r="AY97" s="240"/>
      <c r="AZ97" s="241">
        <f t="shared" si="44"/>
        <v>0</v>
      </c>
      <c r="BA97" s="238">
        <f t="shared" si="47"/>
        <v>0</v>
      </c>
      <c r="BB97" s="245">
        <v>0</v>
      </c>
      <c r="BC97" s="238">
        <f t="shared" si="45"/>
        <v>0</v>
      </c>
      <c r="BD97" s="238" t="str">
        <f t="shared" si="46"/>
        <v>geen actie</v>
      </c>
      <c r="BE97" s="246">
        <v>96</v>
      </c>
    </row>
    <row r="98" spans="1:58" ht="17.25" customHeight="1" x14ac:dyDescent="0.25">
      <c r="A98" s="231">
        <v>97</v>
      </c>
      <c r="B98" s="231" t="str">
        <f t="shared" ref="B98:B128" si="49">IF(A98=BE98,"v","x")</f>
        <v>v</v>
      </c>
      <c r="C98" s="231"/>
      <c r="D98" s="232"/>
      <c r="E98" s="504"/>
      <c r="F98" s="253"/>
      <c r="G98" s="177"/>
      <c r="H98" s="236">
        <f t="shared" si="34"/>
        <v>0</v>
      </c>
      <c r="I98" s="231"/>
      <c r="J98" s="178">
        <f>[3]Aantallen!$B$1-I98</f>
        <v>2020</v>
      </c>
      <c r="K98" s="238">
        <f t="shared" si="48"/>
        <v>0</v>
      </c>
      <c r="L98" s="239">
        <v>0</v>
      </c>
      <c r="M98" s="240">
        <v>1</v>
      </c>
      <c r="N98" s="240"/>
      <c r="O98" s="240"/>
      <c r="P98" s="241">
        <f t="shared" ref="P98:P128" si="50">SUM(N98*10+O98)/M98*10</f>
        <v>0</v>
      </c>
      <c r="Q98" s="240">
        <v>1</v>
      </c>
      <c r="R98" s="240"/>
      <c r="S98" s="240"/>
      <c r="T98" s="241">
        <f t="shared" ref="T98:T128" si="51">SUM(R98*10+S98)/Q98*10</f>
        <v>0</v>
      </c>
      <c r="U98" s="240">
        <v>1</v>
      </c>
      <c r="V98" s="240"/>
      <c r="W98" s="240"/>
      <c r="X98" s="241">
        <f t="shared" ref="X98:X128" si="52">SUM(V98*10+W98)/U98*10</f>
        <v>0</v>
      </c>
      <c r="Y98" s="240">
        <v>1</v>
      </c>
      <c r="Z98" s="240"/>
      <c r="AA98" s="240"/>
      <c r="AB98" s="241">
        <f t="shared" ref="AB98:AB128" si="53">SUM(Z98*10+AA98/2)/Y98*10</f>
        <v>0</v>
      </c>
      <c r="AC98" s="240">
        <v>1</v>
      </c>
      <c r="AD98" s="240"/>
      <c r="AE98" s="240"/>
      <c r="AF98" s="242">
        <f t="shared" ref="AF98:AF128" si="54">SUM(AD98*10+AE98)/AC98*10</f>
        <v>0</v>
      </c>
      <c r="AG98" s="240">
        <v>1</v>
      </c>
      <c r="AH98" s="240"/>
      <c r="AI98" s="240"/>
      <c r="AJ98" s="242">
        <f t="shared" ref="AJ98:AJ128" si="55">SUM(AH98*10+AI98)/AG98*10</f>
        <v>0</v>
      </c>
      <c r="AK98" s="240">
        <v>1</v>
      </c>
      <c r="AL98" s="240"/>
      <c r="AM98" s="240"/>
      <c r="AN98" s="243">
        <f t="shared" ref="AN98:AN128" si="56">SUM(AL98*10+AM98)/AK98*10</f>
        <v>0</v>
      </c>
      <c r="AO98" s="240">
        <v>1</v>
      </c>
      <c r="AP98" s="240"/>
      <c r="AQ98" s="240"/>
      <c r="AR98" s="244">
        <f t="shared" ref="AR98:AR128" si="57">SUM(AP98*10+AQ98)/AO98*10</f>
        <v>0</v>
      </c>
      <c r="AS98" s="240">
        <v>1</v>
      </c>
      <c r="AT98" s="240"/>
      <c r="AU98" s="240"/>
      <c r="AV98" s="241">
        <f t="shared" ref="AV98:AV128" si="58">SUM(AT98*10+AU98)/AS98*10</f>
        <v>0</v>
      </c>
      <c r="AW98" s="240">
        <v>1</v>
      </c>
      <c r="AX98" s="240"/>
      <c r="AY98" s="240"/>
      <c r="AZ98" s="241">
        <f t="shared" ref="AZ98:AZ128" si="59">SUM(AX98*10+AY98)/AW98*10</f>
        <v>0</v>
      </c>
      <c r="BA98" s="238">
        <f t="shared" si="47"/>
        <v>0</v>
      </c>
      <c r="BB98" s="245">
        <v>0</v>
      </c>
      <c r="BC98" s="238">
        <f t="shared" ref="BC98:BC128" si="60">BA98-BB98</f>
        <v>0</v>
      </c>
      <c r="BD98" s="238" t="str">
        <f t="shared" ref="BD98:BD128" si="61">IF(BC98=0,"geen actie",CONCATENATE("diploma uitschrijven: ",BA98," punten"))</f>
        <v>geen actie</v>
      </c>
      <c r="BE98" s="246">
        <v>97</v>
      </c>
    </row>
    <row r="99" spans="1:58" ht="17.25" customHeight="1" x14ac:dyDescent="0.3">
      <c r="A99" s="231">
        <v>98</v>
      </c>
      <c r="B99" s="231" t="str">
        <f t="shared" si="49"/>
        <v>v</v>
      </c>
      <c r="C99" s="252"/>
      <c r="D99" s="232"/>
      <c r="E99" s="251"/>
      <c r="F99" s="231"/>
      <c r="G99" s="255"/>
      <c r="H99" s="236"/>
      <c r="I99" s="238"/>
      <c r="J99" s="178">
        <f>[3]Aantallen!$B$1-I99</f>
        <v>2020</v>
      </c>
      <c r="K99" s="238">
        <f t="shared" si="48"/>
        <v>0</v>
      </c>
      <c r="L99" s="239">
        <v>0</v>
      </c>
      <c r="M99" s="240">
        <v>1</v>
      </c>
      <c r="N99" s="240"/>
      <c r="O99" s="240"/>
      <c r="P99" s="241">
        <f t="shared" si="50"/>
        <v>0</v>
      </c>
      <c r="Q99" s="240">
        <v>1</v>
      </c>
      <c r="R99" s="240"/>
      <c r="S99" s="240"/>
      <c r="T99" s="241">
        <f t="shared" si="51"/>
        <v>0</v>
      </c>
      <c r="U99" s="240">
        <v>1</v>
      </c>
      <c r="V99" s="240"/>
      <c r="W99" s="240"/>
      <c r="X99" s="241">
        <f t="shared" si="52"/>
        <v>0</v>
      </c>
      <c r="Y99" s="240">
        <v>1</v>
      </c>
      <c r="Z99" s="240"/>
      <c r="AA99" s="240"/>
      <c r="AB99" s="241">
        <f t="shared" si="53"/>
        <v>0</v>
      </c>
      <c r="AC99" s="240">
        <v>1</v>
      </c>
      <c r="AD99" s="240"/>
      <c r="AE99" s="240"/>
      <c r="AF99" s="242">
        <f t="shared" si="54"/>
        <v>0</v>
      </c>
      <c r="AG99" s="240">
        <v>1</v>
      </c>
      <c r="AH99" s="240"/>
      <c r="AI99" s="240"/>
      <c r="AJ99" s="242">
        <f t="shared" si="55"/>
        <v>0</v>
      </c>
      <c r="AK99" s="240">
        <v>1</v>
      </c>
      <c r="AL99" s="240"/>
      <c r="AM99" s="240"/>
      <c r="AN99" s="243">
        <f t="shared" si="56"/>
        <v>0</v>
      </c>
      <c r="AO99" s="240">
        <v>1</v>
      </c>
      <c r="AP99" s="240"/>
      <c r="AQ99" s="240"/>
      <c r="AR99" s="244">
        <f t="shared" si="57"/>
        <v>0</v>
      </c>
      <c r="AS99" s="240">
        <v>1</v>
      </c>
      <c r="AT99" s="240"/>
      <c r="AU99" s="240"/>
      <c r="AV99" s="241">
        <f t="shared" si="58"/>
        <v>0</v>
      </c>
      <c r="AW99" s="240">
        <v>1</v>
      </c>
      <c r="AX99" s="240"/>
      <c r="AY99" s="240"/>
      <c r="AZ99" s="241">
        <f t="shared" si="59"/>
        <v>0</v>
      </c>
      <c r="BA99" s="238">
        <f t="shared" si="47"/>
        <v>0</v>
      </c>
      <c r="BB99" s="245">
        <v>0</v>
      </c>
      <c r="BC99" s="238">
        <f t="shared" si="60"/>
        <v>0</v>
      </c>
      <c r="BD99" s="238" t="str">
        <f t="shared" si="61"/>
        <v>geen actie</v>
      </c>
      <c r="BE99" s="246">
        <v>98</v>
      </c>
      <c r="BF99" s="246"/>
    </row>
    <row r="100" spans="1:58" ht="17.25" customHeight="1" x14ac:dyDescent="0.25">
      <c r="A100" s="231">
        <v>99</v>
      </c>
      <c r="B100" s="231" t="str">
        <f t="shared" si="49"/>
        <v>v</v>
      </c>
      <c r="C100" s="231"/>
      <c r="D100" s="232"/>
      <c r="E100" s="174"/>
      <c r="F100" s="253"/>
      <c r="G100" s="255"/>
      <c r="H100" s="236"/>
      <c r="I100" s="231"/>
      <c r="J100" s="178">
        <f>[3]Aantallen!$B$1-I100</f>
        <v>2020</v>
      </c>
      <c r="K100" s="238">
        <f t="shared" si="48"/>
        <v>0</v>
      </c>
      <c r="L100" s="239">
        <v>0</v>
      </c>
      <c r="M100" s="240">
        <v>1</v>
      </c>
      <c r="N100" s="240"/>
      <c r="O100" s="240"/>
      <c r="P100" s="241">
        <f t="shared" si="50"/>
        <v>0</v>
      </c>
      <c r="Q100" s="240">
        <v>1</v>
      </c>
      <c r="R100" s="240"/>
      <c r="S100" s="240"/>
      <c r="T100" s="241">
        <f t="shared" si="51"/>
        <v>0</v>
      </c>
      <c r="U100" s="240">
        <v>1</v>
      </c>
      <c r="V100" s="240"/>
      <c r="W100" s="240"/>
      <c r="X100" s="241">
        <f t="shared" si="52"/>
        <v>0</v>
      </c>
      <c r="Y100" s="240">
        <v>1</v>
      </c>
      <c r="Z100" s="240"/>
      <c r="AA100" s="240"/>
      <c r="AB100" s="241">
        <f t="shared" si="53"/>
        <v>0</v>
      </c>
      <c r="AC100" s="240">
        <v>1</v>
      </c>
      <c r="AD100" s="240"/>
      <c r="AE100" s="240"/>
      <c r="AF100" s="242">
        <f t="shared" si="54"/>
        <v>0</v>
      </c>
      <c r="AG100" s="240">
        <v>1</v>
      </c>
      <c r="AH100" s="240"/>
      <c r="AI100" s="240"/>
      <c r="AJ100" s="242">
        <f t="shared" si="55"/>
        <v>0</v>
      </c>
      <c r="AK100" s="240">
        <v>1</v>
      </c>
      <c r="AL100" s="240"/>
      <c r="AM100" s="240"/>
      <c r="AN100" s="243">
        <f t="shared" si="56"/>
        <v>0</v>
      </c>
      <c r="AO100" s="240">
        <v>1</v>
      </c>
      <c r="AP100" s="240"/>
      <c r="AQ100" s="240"/>
      <c r="AR100" s="244">
        <f t="shared" si="57"/>
        <v>0</v>
      </c>
      <c r="AS100" s="240">
        <v>1</v>
      </c>
      <c r="AT100" s="240"/>
      <c r="AU100" s="240"/>
      <c r="AV100" s="241">
        <f t="shared" si="58"/>
        <v>0</v>
      </c>
      <c r="AW100" s="240">
        <v>1</v>
      </c>
      <c r="AX100" s="240"/>
      <c r="AY100" s="240"/>
      <c r="AZ100" s="241">
        <f t="shared" si="59"/>
        <v>0</v>
      </c>
      <c r="BA100" s="238">
        <f t="shared" si="47"/>
        <v>0</v>
      </c>
      <c r="BB100" s="245">
        <v>0</v>
      </c>
      <c r="BC100" s="238">
        <f t="shared" si="60"/>
        <v>0</v>
      </c>
      <c r="BD100" s="238" t="str">
        <f t="shared" si="61"/>
        <v>geen actie</v>
      </c>
      <c r="BE100" s="246">
        <v>99</v>
      </c>
    </row>
    <row r="101" spans="1:58" ht="17.25" customHeight="1" x14ac:dyDescent="0.3">
      <c r="A101" s="231">
        <v>100</v>
      </c>
      <c r="B101" s="231" t="str">
        <f t="shared" si="49"/>
        <v>v</v>
      </c>
      <c r="C101" s="252"/>
      <c r="D101" s="232"/>
      <c r="E101" s="251"/>
      <c r="F101" s="253"/>
      <c r="G101" s="255"/>
      <c r="H101" s="236"/>
      <c r="I101" s="231"/>
      <c r="J101" s="178">
        <f>[3]Aantallen!$B$1-I101</f>
        <v>2020</v>
      </c>
      <c r="K101" s="238">
        <f t="shared" si="48"/>
        <v>0</v>
      </c>
      <c r="L101" s="239">
        <v>0</v>
      </c>
      <c r="M101" s="240">
        <v>1</v>
      </c>
      <c r="N101" s="240"/>
      <c r="O101" s="240"/>
      <c r="P101" s="241">
        <f t="shared" si="50"/>
        <v>0</v>
      </c>
      <c r="Q101" s="240">
        <v>1</v>
      </c>
      <c r="R101" s="240"/>
      <c r="S101" s="240"/>
      <c r="T101" s="241">
        <f t="shared" si="51"/>
        <v>0</v>
      </c>
      <c r="U101" s="240">
        <v>1</v>
      </c>
      <c r="V101" s="240"/>
      <c r="W101" s="240"/>
      <c r="X101" s="241">
        <f t="shared" si="52"/>
        <v>0</v>
      </c>
      <c r="Y101" s="240">
        <v>1</v>
      </c>
      <c r="Z101" s="240"/>
      <c r="AA101" s="240"/>
      <c r="AB101" s="241">
        <f t="shared" si="53"/>
        <v>0</v>
      </c>
      <c r="AC101" s="240">
        <v>1</v>
      </c>
      <c r="AD101" s="240"/>
      <c r="AE101" s="240"/>
      <c r="AF101" s="242">
        <f t="shared" si="54"/>
        <v>0</v>
      </c>
      <c r="AG101" s="240">
        <v>1</v>
      </c>
      <c r="AH101" s="240"/>
      <c r="AI101" s="240"/>
      <c r="AJ101" s="242">
        <f t="shared" si="55"/>
        <v>0</v>
      </c>
      <c r="AK101" s="240">
        <v>1</v>
      </c>
      <c r="AL101" s="240"/>
      <c r="AM101" s="240"/>
      <c r="AN101" s="243">
        <f t="shared" si="56"/>
        <v>0</v>
      </c>
      <c r="AO101" s="240">
        <v>1</v>
      </c>
      <c r="AP101" s="240"/>
      <c r="AQ101" s="240"/>
      <c r="AR101" s="244">
        <f t="shared" si="57"/>
        <v>0</v>
      </c>
      <c r="AS101" s="240">
        <v>1</v>
      </c>
      <c r="AT101" s="240"/>
      <c r="AU101" s="240"/>
      <c r="AV101" s="241">
        <f t="shared" si="58"/>
        <v>0</v>
      </c>
      <c r="AW101" s="240">
        <v>1</v>
      </c>
      <c r="AX101" s="240"/>
      <c r="AY101" s="240"/>
      <c r="AZ101" s="241">
        <f t="shared" si="59"/>
        <v>0</v>
      </c>
      <c r="BA101" s="238">
        <f t="shared" si="47"/>
        <v>0</v>
      </c>
      <c r="BB101" s="245">
        <v>0</v>
      </c>
      <c r="BC101" s="238">
        <f t="shared" si="60"/>
        <v>0</v>
      </c>
      <c r="BD101" s="238" t="str">
        <f t="shared" si="61"/>
        <v>geen actie</v>
      </c>
      <c r="BE101" s="246">
        <v>100</v>
      </c>
      <c r="BF101" s="246"/>
    </row>
    <row r="102" spans="1:58" ht="17.25" customHeight="1" x14ac:dyDescent="0.25">
      <c r="A102" s="231">
        <v>101</v>
      </c>
      <c r="B102" s="231" t="str">
        <f t="shared" si="49"/>
        <v>v</v>
      </c>
      <c r="C102" s="231"/>
      <c r="D102" s="232"/>
      <c r="E102" s="174"/>
      <c r="F102" s="253"/>
      <c r="G102" s="255"/>
      <c r="H102" s="236"/>
      <c r="I102" s="231"/>
      <c r="J102" s="178">
        <f>[3]Aantallen!$B$1-I102</f>
        <v>2020</v>
      </c>
      <c r="K102" s="238">
        <f t="shared" si="48"/>
        <v>0</v>
      </c>
      <c r="L102" s="239">
        <v>0</v>
      </c>
      <c r="M102" s="240">
        <v>1</v>
      </c>
      <c r="N102" s="240"/>
      <c r="O102" s="240"/>
      <c r="P102" s="241">
        <f t="shared" si="50"/>
        <v>0</v>
      </c>
      <c r="Q102" s="240">
        <v>1</v>
      </c>
      <c r="R102" s="240"/>
      <c r="S102" s="240"/>
      <c r="T102" s="241">
        <f t="shared" si="51"/>
        <v>0</v>
      </c>
      <c r="U102" s="240">
        <v>1</v>
      </c>
      <c r="V102" s="240"/>
      <c r="W102" s="240"/>
      <c r="X102" s="241">
        <f t="shared" si="52"/>
        <v>0</v>
      </c>
      <c r="Y102" s="240">
        <v>1</v>
      </c>
      <c r="Z102" s="240"/>
      <c r="AA102" s="240"/>
      <c r="AB102" s="241">
        <f t="shared" si="53"/>
        <v>0</v>
      </c>
      <c r="AC102" s="240">
        <v>1</v>
      </c>
      <c r="AD102" s="240"/>
      <c r="AE102" s="240"/>
      <c r="AF102" s="242">
        <f t="shared" si="54"/>
        <v>0</v>
      </c>
      <c r="AG102" s="240">
        <v>1</v>
      </c>
      <c r="AH102" s="240"/>
      <c r="AI102" s="240"/>
      <c r="AJ102" s="242">
        <f t="shared" si="55"/>
        <v>0</v>
      </c>
      <c r="AK102" s="240">
        <v>1</v>
      </c>
      <c r="AL102" s="240"/>
      <c r="AM102" s="240"/>
      <c r="AN102" s="243">
        <f t="shared" si="56"/>
        <v>0</v>
      </c>
      <c r="AO102" s="240">
        <v>1</v>
      </c>
      <c r="AP102" s="240"/>
      <c r="AQ102" s="240"/>
      <c r="AR102" s="244">
        <f t="shared" si="57"/>
        <v>0</v>
      </c>
      <c r="AS102" s="240">
        <v>1</v>
      </c>
      <c r="AT102" s="240"/>
      <c r="AU102" s="240"/>
      <c r="AV102" s="241">
        <f t="shared" si="58"/>
        <v>0</v>
      </c>
      <c r="AW102" s="240">
        <v>1</v>
      </c>
      <c r="AX102" s="240"/>
      <c r="AY102" s="240"/>
      <c r="AZ102" s="241">
        <f t="shared" si="59"/>
        <v>0</v>
      </c>
      <c r="BA102" s="238">
        <f t="shared" si="47"/>
        <v>0</v>
      </c>
      <c r="BB102" s="245">
        <v>0</v>
      </c>
      <c r="BC102" s="238">
        <f t="shared" si="60"/>
        <v>0</v>
      </c>
      <c r="BD102" s="238" t="str">
        <f t="shared" si="61"/>
        <v>geen actie</v>
      </c>
      <c r="BE102" s="246">
        <v>101</v>
      </c>
      <c r="BF102" s="246"/>
    </row>
    <row r="103" spans="1:58" ht="17.25" customHeight="1" x14ac:dyDescent="0.25">
      <c r="A103" s="231">
        <v>102</v>
      </c>
      <c r="B103" s="231" t="str">
        <f t="shared" si="49"/>
        <v>v</v>
      </c>
      <c r="C103" s="231"/>
      <c r="D103" s="232"/>
      <c r="E103" s="174"/>
      <c r="F103" s="253"/>
      <c r="G103" s="255"/>
      <c r="H103" s="236"/>
      <c r="I103" s="231"/>
      <c r="J103" s="178">
        <f>[3]Aantallen!$B$1-I103</f>
        <v>2020</v>
      </c>
      <c r="K103" s="238">
        <f t="shared" si="48"/>
        <v>0</v>
      </c>
      <c r="L103" s="239">
        <v>0</v>
      </c>
      <c r="M103" s="240">
        <v>1</v>
      </c>
      <c r="N103" s="240"/>
      <c r="O103" s="240"/>
      <c r="P103" s="241">
        <f t="shared" si="50"/>
        <v>0</v>
      </c>
      <c r="Q103" s="240">
        <v>1</v>
      </c>
      <c r="R103" s="240"/>
      <c r="S103" s="240"/>
      <c r="T103" s="241">
        <f t="shared" si="51"/>
        <v>0</v>
      </c>
      <c r="U103" s="240">
        <v>1</v>
      </c>
      <c r="V103" s="240"/>
      <c r="W103" s="240"/>
      <c r="X103" s="241">
        <f t="shared" si="52"/>
        <v>0</v>
      </c>
      <c r="Y103" s="240">
        <v>1</v>
      </c>
      <c r="Z103" s="240"/>
      <c r="AA103" s="240"/>
      <c r="AB103" s="241">
        <f t="shared" si="53"/>
        <v>0</v>
      </c>
      <c r="AC103" s="240">
        <v>1</v>
      </c>
      <c r="AD103" s="240"/>
      <c r="AE103" s="240"/>
      <c r="AF103" s="242">
        <f t="shared" si="54"/>
        <v>0</v>
      </c>
      <c r="AG103" s="240">
        <v>1</v>
      </c>
      <c r="AH103" s="240"/>
      <c r="AI103" s="240"/>
      <c r="AJ103" s="242">
        <f t="shared" si="55"/>
        <v>0</v>
      </c>
      <c r="AK103" s="240">
        <v>1</v>
      </c>
      <c r="AL103" s="240"/>
      <c r="AM103" s="240"/>
      <c r="AN103" s="243">
        <f t="shared" si="56"/>
        <v>0</v>
      </c>
      <c r="AO103" s="240">
        <v>1</v>
      </c>
      <c r="AP103" s="240"/>
      <c r="AQ103" s="240"/>
      <c r="AR103" s="244">
        <f t="shared" si="57"/>
        <v>0</v>
      </c>
      <c r="AS103" s="240">
        <v>1</v>
      </c>
      <c r="AT103" s="240"/>
      <c r="AU103" s="240"/>
      <c r="AV103" s="241">
        <f t="shared" si="58"/>
        <v>0</v>
      </c>
      <c r="AW103" s="240">
        <v>1</v>
      </c>
      <c r="AX103" s="240"/>
      <c r="AY103" s="240"/>
      <c r="AZ103" s="241">
        <f t="shared" si="59"/>
        <v>0</v>
      </c>
      <c r="BA103" s="238">
        <f t="shared" si="47"/>
        <v>0</v>
      </c>
      <c r="BB103" s="245">
        <v>0</v>
      </c>
      <c r="BC103" s="238">
        <f t="shared" si="60"/>
        <v>0</v>
      </c>
      <c r="BD103" s="238" t="str">
        <f t="shared" si="61"/>
        <v>geen actie</v>
      </c>
      <c r="BE103" s="246">
        <v>102</v>
      </c>
    </row>
    <row r="104" spans="1:58" ht="17.25" customHeight="1" x14ac:dyDescent="0.25">
      <c r="A104" s="231">
        <v>103</v>
      </c>
      <c r="B104" s="231" t="str">
        <f t="shared" si="49"/>
        <v>v</v>
      </c>
      <c r="C104" s="231"/>
      <c r="D104" s="232"/>
      <c r="E104" s="251"/>
      <c r="F104" s="253"/>
      <c r="G104" s="177"/>
      <c r="H104" s="236"/>
      <c r="I104" s="231"/>
      <c r="J104" s="178">
        <f>[3]Aantallen!$B$1-I104</f>
        <v>2020</v>
      </c>
      <c r="K104" s="238">
        <f t="shared" si="48"/>
        <v>0</v>
      </c>
      <c r="L104" s="239">
        <v>0</v>
      </c>
      <c r="M104" s="240">
        <v>1</v>
      </c>
      <c r="N104" s="240"/>
      <c r="O104" s="240"/>
      <c r="P104" s="241">
        <f t="shared" si="50"/>
        <v>0</v>
      </c>
      <c r="Q104" s="240">
        <v>1</v>
      </c>
      <c r="R104" s="240"/>
      <c r="S104" s="240"/>
      <c r="T104" s="241">
        <f t="shared" si="51"/>
        <v>0</v>
      </c>
      <c r="U104" s="240">
        <v>1</v>
      </c>
      <c r="V104" s="240"/>
      <c r="W104" s="240"/>
      <c r="X104" s="241">
        <f t="shared" si="52"/>
        <v>0</v>
      </c>
      <c r="Y104" s="240">
        <v>1</v>
      </c>
      <c r="Z104" s="240"/>
      <c r="AA104" s="240"/>
      <c r="AB104" s="241">
        <f t="shared" si="53"/>
        <v>0</v>
      </c>
      <c r="AC104" s="240">
        <v>1</v>
      </c>
      <c r="AD104" s="240"/>
      <c r="AE104" s="240"/>
      <c r="AF104" s="242">
        <f t="shared" si="54"/>
        <v>0</v>
      </c>
      <c r="AG104" s="240">
        <v>1</v>
      </c>
      <c r="AH104" s="240"/>
      <c r="AI104" s="240"/>
      <c r="AJ104" s="242">
        <f t="shared" si="55"/>
        <v>0</v>
      </c>
      <c r="AK104" s="240">
        <v>1</v>
      </c>
      <c r="AL104" s="240"/>
      <c r="AM104" s="240"/>
      <c r="AN104" s="243">
        <f t="shared" si="56"/>
        <v>0</v>
      </c>
      <c r="AO104" s="240">
        <v>1</v>
      </c>
      <c r="AP104" s="240"/>
      <c r="AQ104" s="240"/>
      <c r="AR104" s="244">
        <f t="shared" si="57"/>
        <v>0</v>
      </c>
      <c r="AS104" s="240">
        <v>1</v>
      </c>
      <c r="AT104" s="240"/>
      <c r="AU104" s="240"/>
      <c r="AV104" s="241">
        <f t="shared" si="58"/>
        <v>0</v>
      </c>
      <c r="AW104" s="240">
        <v>1</v>
      </c>
      <c r="AX104" s="240"/>
      <c r="AY104" s="240"/>
      <c r="AZ104" s="241">
        <f t="shared" si="59"/>
        <v>0</v>
      </c>
      <c r="BA104" s="238">
        <f t="shared" si="47"/>
        <v>0</v>
      </c>
      <c r="BB104" s="245">
        <v>0</v>
      </c>
      <c r="BC104" s="238">
        <f t="shared" si="60"/>
        <v>0</v>
      </c>
      <c r="BD104" s="238" t="str">
        <f t="shared" si="61"/>
        <v>geen actie</v>
      </c>
      <c r="BE104" s="246">
        <v>103</v>
      </c>
      <c r="BF104" s="246"/>
    </row>
    <row r="105" spans="1:58" ht="17.25" customHeight="1" x14ac:dyDescent="0.25">
      <c r="A105" s="231">
        <v>104</v>
      </c>
      <c r="B105" s="231" t="str">
        <f t="shared" si="49"/>
        <v>v</v>
      </c>
      <c r="C105" s="149"/>
      <c r="D105" s="232"/>
      <c r="E105" s="251"/>
      <c r="F105" s="253"/>
      <c r="G105" s="255"/>
      <c r="H105" s="236"/>
      <c r="I105" s="231"/>
      <c r="J105" s="178">
        <f>[3]Aantallen!$B$1-I105</f>
        <v>2020</v>
      </c>
      <c r="K105" s="238">
        <f t="shared" si="48"/>
        <v>0</v>
      </c>
      <c r="L105" s="239">
        <v>0</v>
      </c>
      <c r="M105" s="240">
        <v>1</v>
      </c>
      <c r="N105" s="240"/>
      <c r="O105" s="240"/>
      <c r="P105" s="241">
        <f t="shared" si="50"/>
        <v>0</v>
      </c>
      <c r="Q105" s="240">
        <v>1</v>
      </c>
      <c r="R105" s="240"/>
      <c r="S105" s="240"/>
      <c r="T105" s="241">
        <f t="shared" si="51"/>
        <v>0</v>
      </c>
      <c r="U105" s="240">
        <v>1</v>
      </c>
      <c r="V105" s="240"/>
      <c r="W105" s="240"/>
      <c r="X105" s="241">
        <f t="shared" si="52"/>
        <v>0</v>
      </c>
      <c r="Y105" s="240">
        <v>1</v>
      </c>
      <c r="Z105" s="240"/>
      <c r="AA105" s="240"/>
      <c r="AB105" s="241">
        <f t="shared" si="53"/>
        <v>0</v>
      </c>
      <c r="AC105" s="240">
        <v>1</v>
      </c>
      <c r="AD105" s="240"/>
      <c r="AE105" s="240"/>
      <c r="AF105" s="242">
        <f t="shared" si="54"/>
        <v>0</v>
      </c>
      <c r="AG105" s="240">
        <v>1</v>
      </c>
      <c r="AH105" s="240"/>
      <c r="AI105" s="240"/>
      <c r="AJ105" s="242">
        <f t="shared" si="55"/>
        <v>0</v>
      </c>
      <c r="AK105" s="240">
        <v>1</v>
      </c>
      <c r="AL105" s="240"/>
      <c r="AM105" s="240"/>
      <c r="AN105" s="243">
        <f t="shared" si="56"/>
        <v>0</v>
      </c>
      <c r="AO105" s="240">
        <v>1</v>
      </c>
      <c r="AP105" s="240"/>
      <c r="AQ105" s="240"/>
      <c r="AR105" s="244">
        <f t="shared" si="57"/>
        <v>0</v>
      </c>
      <c r="AS105" s="240">
        <v>1</v>
      </c>
      <c r="AT105" s="240"/>
      <c r="AU105" s="240"/>
      <c r="AV105" s="241">
        <f t="shared" si="58"/>
        <v>0</v>
      </c>
      <c r="AW105" s="240">
        <v>1</v>
      </c>
      <c r="AX105" s="240"/>
      <c r="AY105" s="240"/>
      <c r="AZ105" s="241">
        <f t="shared" si="59"/>
        <v>0</v>
      </c>
      <c r="BA105" s="238">
        <f t="shared" si="47"/>
        <v>0</v>
      </c>
      <c r="BB105" s="245">
        <v>0</v>
      </c>
      <c r="BC105" s="238">
        <f t="shared" si="60"/>
        <v>0</v>
      </c>
      <c r="BD105" s="238" t="str">
        <f t="shared" si="61"/>
        <v>geen actie</v>
      </c>
      <c r="BE105" s="246">
        <v>104</v>
      </c>
      <c r="BF105" s="246"/>
    </row>
    <row r="106" spans="1:58" ht="17.25" customHeight="1" x14ac:dyDescent="0.25">
      <c r="A106" s="231">
        <v>105</v>
      </c>
      <c r="B106" s="231" t="str">
        <f t="shared" si="49"/>
        <v>v</v>
      </c>
      <c r="C106" s="149"/>
      <c r="D106" s="232"/>
      <c r="E106" s="251"/>
      <c r="F106" s="231"/>
      <c r="G106" s="255"/>
      <c r="H106" s="236"/>
      <c r="I106" s="238"/>
      <c r="J106" s="178">
        <f>[3]Aantallen!$B$1-I106</f>
        <v>2020</v>
      </c>
      <c r="K106" s="238">
        <f t="shared" si="48"/>
        <v>0</v>
      </c>
      <c r="L106" s="239">
        <v>0</v>
      </c>
      <c r="M106" s="240">
        <v>1</v>
      </c>
      <c r="N106" s="240"/>
      <c r="O106" s="240"/>
      <c r="P106" s="241">
        <f t="shared" si="50"/>
        <v>0</v>
      </c>
      <c r="Q106" s="240">
        <v>1</v>
      </c>
      <c r="R106" s="240"/>
      <c r="S106" s="240"/>
      <c r="T106" s="241">
        <f t="shared" si="51"/>
        <v>0</v>
      </c>
      <c r="U106" s="240">
        <v>1</v>
      </c>
      <c r="V106" s="240"/>
      <c r="W106" s="240"/>
      <c r="X106" s="241">
        <f t="shared" si="52"/>
        <v>0</v>
      </c>
      <c r="Y106" s="240">
        <v>1</v>
      </c>
      <c r="Z106" s="240"/>
      <c r="AA106" s="240"/>
      <c r="AB106" s="241">
        <f t="shared" si="53"/>
        <v>0</v>
      </c>
      <c r="AC106" s="240">
        <v>1</v>
      </c>
      <c r="AD106" s="240"/>
      <c r="AE106" s="240"/>
      <c r="AF106" s="242">
        <f t="shared" si="54"/>
        <v>0</v>
      </c>
      <c r="AG106" s="240">
        <v>1</v>
      </c>
      <c r="AH106" s="240"/>
      <c r="AI106" s="240"/>
      <c r="AJ106" s="242">
        <f t="shared" si="55"/>
        <v>0</v>
      </c>
      <c r="AK106" s="240">
        <v>1</v>
      </c>
      <c r="AL106" s="240"/>
      <c r="AM106" s="240"/>
      <c r="AN106" s="243">
        <f t="shared" si="56"/>
        <v>0</v>
      </c>
      <c r="AO106" s="240">
        <v>1</v>
      </c>
      <c r="AP106" s="240"/>
      <c r="AQ106" s="240"/>
      <c r="AR106" s="244">
        <f t="shared" si="57"/>
        <v>0</v>
      </c>
      <c r="AS106" s="240">
        <v>1</v>
      </c>
      <c r="AT106" s="240"/>
      <c r="AU106" s="240"/>
      <c r="AV106" s="241">
        <f t="shared" si="58"/>
        <v>0</v>
      </c>
      <c r="AW106" s="240">
        <v>1</v>
      </c>
      <c r="AX106" s="240"/>
      <c r="AY106" s="240"/>
      <c r="AZ106" s="241">
        <f t="shared" si="59"/>
        <v>0</v>
      </c>
      <c r="BA106" s="238">
        <f t="shared" si="47"/>
        <v>0</v>
      </c>
      <c r="BB106" s="245">
        <v>0</v>
      </c>
      <c r="BC106" s="238">
        <f t="shared" si="60"/>
        <v>0</v>
      </c>
      <c r="BD106" s="238" t="str">
        <f t="shared" si="61"/>
        <v>geen actie</v>
      </c>
      <c r="BE106" s="246">
        <v>105</v>
      </c>
    </row>
    <row r="107" spans="1:58" ht="17.25" customHeight="1" x14ac:dyDescent="0.25">
      <c r="A107" s="231">
        <v>106</v>
      </c>
      <c r="B107" s="231" t="str">
        <f t="shared" si="49"/>
        <v>v</v>
      </c>
      <c r="C107" s="149"/>
      <c r="D107" s="232"/>
      <c r="E107" s="262"/>
      <c r="F107" s="231"/>
      <c r="G107" s="255"/>
      <c r="H107" s="236"/>
      <c r="I107" s="231"/>
      <c r="J107" s="178">
        <f>[3]Aantallen!$B$1-I107</f>
        <v>2020</v>
      </c>
      <c r="K107" s="238">
        <f t="shared" si="48"/>
        <v>0</v>
      </c>
      <c r="L107" s="239">
        <v>0</v>
      </c>
      <c r="M107" s="240">
        <v>1</v>
      </c>
      <c r="N107" s="240"/>
      <c r="O107" s="240"/>
      <c r="P107" s="241">
        <f t="shared" si="50"/>
        <v>0</v>
      </c>
      <c r="Q107" s="240">
        <v>1</v>
      </c>
      <c r="R107" s="240"/>
      <c r="S107" s="240"/>
      <c r="T107" s="241">
        <f t="shared" si="51"/>
        <v>0</v>
      </c>
      <c r="U107" s="240">
        <v>1</v>
      </c>
      <c r="V107" s="240"/>
      <c r="W107" s="240"/>
      <c r="X107" s="241">
        <f t="shared" si="52"/>
        <v>0</v>
      </c>
      <c r="Y107" s="240">
        <v>1</v>
      </c>
      <c r="Z107" s="240"/>
      <c r="AA107" s="240"/>
      <c r="AB107" s="241">
        <f t="shared" si="53"/>
        <v>0</v>
      </c>
      <c r="AC107" s="240">
        <v>1</v>
      </c>
      <c r="AD107" s="240"/>
      <c r="AE107" s="240"/>
      <c r="AF107" s="242">
        <f t="shared" si="54"/>
        <v>0</v>
      </c>
      <c r="AG107" s="240">
        <v>1</v>
      </c>
      <c r="AH107" s="240"/>
      <c r="AI107" s="240"/>
      <c r="AJ107" s="242">
        <f t="shared" si="55"/>
        <v>0</v>
      </c>
      <c r="AK107" s="240">
        <v>1</v>
      </c>
      <c r="AL107" s="240"/>
      <c r="AM107" s="240"/>
      <c r="AN107" s="243">
        <f t="shared" si="56"/>
        <v>0</v>
      </c>
      <c r="AO107" s="240">
        <v>1</v>
      </c>
      <c r="AP107" s="240"/>
      <c r="AQ107" s="240"/>
      <c r="AR107" s="244">
        <f t="shared" si="57"/>
        <v>0</v>
      </c>
      <c r="AS107" s="240">
        <v>1</v>
      </c>
      <c r="AT107" s="240"/>
      <c r="AU107" s="240"/>
      <c r="AV107" s="241">
        <f t="shared" si="58"/>
        <v>0</v>
      </c>
      <c r="AW107" s="240">
        <v>1</v>
      </c>
      <c r="AX107" s="240"/>
      <c r="AY107" s="240"/>
      <c r="AZ107" s="241">
        <f t="shared" si="59"/>
        <v>0</v>
      </c>
      <c r="BA107" s="238">
        <f t="shared" si="47"/>
        <v>0</v>
      </c>
      <c r="BB107" s="245">
        <v>0</v>
      </c>
      <c r="BC107" s="238">
        <f t="shared" si="60"/>
        <v>0</v>
      </c>
      <c r="BD107" s="238" t="str">
        <f t="shared" si="61"/>
        <v>geen actie</v>
      </c>
      <c r="BE107" s="246">
        <v>106</v>
      </c>
    </row>
    <row r="108" spans="1:58" ht="17.25" customHeight="1" x14ac:dyDescent="0.25">
      <c r="A108" s="231">
        <v>107</v>
      </c>
      <c r="B108" s="231" t="str">
        <f t="shared" si="49"/>
        <v>v</v>
      </c>
      <c r="C108" s="149"/>
      <c r="D108" s="232"/>
      <c r="E108" s="262"/>
      <c r="F108" s="253"/>
      <c r="G108" s="177"/>
      <c r="H108" s="236"/>
      <c r="I108" s="231"/>
      <c r="J108" s="178">
        <f>[3]Aantallen!$B$1-I108</f>
        <v>2020</v>
      </c>
      <c r="K108" s="238">
        <f t="shared" si="48"/>
        <v>0</v>
      </c>
      <c r="L108" s="239">
        <v>0</v>
      </c>
      <c r="M108" s="240">
        <v>1</v>
      </c>
      <c r="N108" s="240"/>
      <c r="O108" s="240"/>
      <c r="P108" s="241">
        <f t="shared" si="50"/>
        <v>0</v>
      </c>
      <c r="Q108" s="240">
        <v>1</v>
      </c>
      <c r="R108" s="240"/>
      <c r="S108" s="240"/>
      <c r="T108" s="241">
        <f t="shared" si="51"/>
        <v>0</v>
      </c>
      <c r="U108" s="240">
        <v>1</v>
      </c>
      <c r="V108" s="240"/>
      <c r="W108" s="240"/>
      <c r="X108" s="241">
        <f t="shared" si="52"/>
        <v>0</v>
      </c>
      <c r="Y108" s="240">
        <v>1</v>
      </c>
      <c r="Z108" s="240"/>
      <c r="AA108" s="240"/>
      <c r="AB108" s="241">
        <f t="shared" si="53"/>
        <v>0</v>
      </c>
      <c r="AC108" s="240">
        <v>1</v>
      </c>
      <c r="AD108" s="240"/>
      <c r="AE108" s="240"/>
      <c r="AF108" s="242">
        <f t="shared" si="54"/>
        <v>0</v>
      </c>
      <c r="AG108" s="240">
        <v>1</v>
      </c>
      <c r="AH108" s="240"/>
      <c r="AI108" s="240"/>
      <c r="AJ108" s="242">
        <f t="shared" si="55"/>
        <v>0</v>
      </c>
      <c r="AK108" s="240">
        <v>1</v>
      </c>
      <c r="AL108" s="240"/>
      <c r="AM108" s="240"/>
      <c r="AN108" s="243">
        <f t="shared" si="56"/>
        <v>0</v>
      </c>
      <c r="AO108" s="240">
        <v>1</v>
      </c>
      <c r="AP108" s="240"/>
      <c r="AQ108" s="240"/>
      <c r="AR108" s="244">
        <f t="shared" si="57"/>
        <v>0</v>
      </c>
      <c r="AS108" s="240">
        <v>1</v>
      </c>
      <c r="AT108" s="240"/>
      <c r="AU108" s="240"/>
      <c r="AV108" s="241">
        <f t="shared" si="58"/>
        <v>0</v>
      </c>
      <c r="AW108" s="240">
        <v>1</v>
      </c>
      <c r="AX108" s="240"/>
      <c r="AY108" s="240"/>
      <c r="AZ108" s="241">
        <f t="shared" si="59"/>
        <v>0</v>
      </c>
      <c r="BA108" s="238">
        <f t="shared" si="47"/>
        <v>0</v>
      </c>
      <c r="BB108" s="245">
        <v>0</v>
      </c>
      <c r="BC108" s="238">
        <f t="shared" si="60"/>
        <v>0</v>
      </c>
      <c r="BD108" s="238" t="str">
        <f t="shared" si="61"/>
        <v>geen actie</v>
      </c>
      <c r="BE108" s="246">
        <v>107</v>
      </c>
      <c r="BF108" s="246"/>
    </row>
    <row r="109" spans="1:58" ht="17.25" customHeight="1" x14ac:dyDescent="0.25">
      <c r="A109" s="231">
        <v>108</v>
      </c>
      <c r="B109" s="231" t="str">
        <f t="shared" si="49"/>
        <v>v</v>
      </c>
      <c r="C109" s="149"/>
      <c r="D109" s="232"/>
      <c r="E109" s="251"/>
      <c r="F109" s="231"/>
      <c r="G109" s="255"/>
      <c r="H109" s="236"/>
      <c r="I109" s="238"/>
      <c r="J109" s="178">
        <f>[3]Aantallen!$B$1-I109</f>
        <v>2020</v>
      </c>
      <c r="K109" s="238">
        <f t="shared" si="48"/>
        <v>0</v>
      </c>
      <c r="L109" s="239">
        <v>0</v>
      </c>
      <c r="M109" s="240">
        <v>1</v>
      </c>
      <c r="N109" s="240"/>
      <c r="O109" s="240"/>
      <c r="P109" s="241">
        <f t="shared" si="50"/>
        <v>0</v>
      </c>
      <c r="Q109" s="240">
        <v>1</v>
      </c>
      <c r="R109" s="240"/>
      <c r="S109" s="240"/>
      <c r="T109" s="241">
        <f t="shared" si="51"/>
        <v>0</v>
      </c>
      <c r="U109" s="240">
        <v>1</v>
      </c>
      <c r="V109" s="240"/>
      <c r="W109" s="240"/>
      <c r="X109" s="241">
        <f t="shared" si="52"/>
        <v>0</v>
      </c>
      <c r="Y109" s="240">
        <v>1</v>
      </c>
      <c r="Z109" s="240"/>
      <c r="AA109" s="240"/>
      <c r="AB109" s="241">
        <f t="shared" si="53"/>
        <v>0</v>
      </c>
      <c r="AC109" s="240">
        <v>1</v>
      </c>
      <c r="AD109" s="240"/>
      <c r="AE109" s="240"/>
      <c r="AF109" s="242">
        <f t="shared" si="54"/>
        <v>0</v>
      </c>
      <c r="AG109" s="240">
        <v>1</v>
      </c>
      <c r="AH109" s="240"/>
      <c r="AI109" s="240"/>
      <c r="AJ109" s="242">
        <f t="shared" si="55"/>
        <v>0</v>
      </c>
      <c r="AK109" s="240">
        <v>1</v>
      </c>
      <c r="AL109" s="240"/>
      <c r="AM109" s="240"/>
      <c r="AN109" s="243">
        <f t="shared" si="56"/>
        <v>0</v>
      </c>
      <c r="AO109" s="240">
        <v>1</v>
      </c>
      <c r="AP109" s="240"/>
      <c r="AQ109" s="240"/>
      <c r="AR109" s="244">
        <f t="shared" si="57"/>
        <v>0</v>
      </c>
      <c r="AS109" s="240">
        <v>1</v>
      </c>
      <c r="AT109" s="240"/>
      <c r="AU109" s="240"/>
      <c r="AV109" s="241">
        <f t="shared" si="58"/>
        <v>0</v>
      </c>
      <c r="AW109" s="240">
        <v>1</v>
      </c>
      <c r="AX109" s="240"/>
      <c r="AY109" s="240"/>
      <c r="AZ109" s="241">
        <f t="shared" si="59"/>
        <v>0</v>
      </c>
      <c r="BA109" s="238">
        <f t="shared" si="47"/>
        <v>0</v>
      </c>
      <c r="BB109" s="245">
        <v>0</v>
      </c>
      <c r="BC109" s="238">
        <f t="shared" si="60"/>
        <v>0</v>
      </c>
      <c r="BD109" s="238" t="str">
        <f t="shared" si="61"/>
        <v>geen actie</v>
      </c>
      <c r="BE109" s="246">
        <v>108</v>
      </c>
      <c r="BF109" s="246"/>
    </row>
    <row r="110" spans="1:58" ht="17.25" customHeight="1" x14ac:dyDescent="0.25">
      <c r="A110" s="231">
        <v>109</v>
      </c>
      <c r="B110" s="231" t="str">
        <f t="shared" si="49"/>
        <v>v</v>
      </c>
      <c r="C110" s="149"/>
      <c r="D110" s="232"/>
      <c r="E110" s="251"/>
      <c r="F110" s="253"/>
      <c r="G110" s="177"/>
      <c r="H110" s="236"/>
      <c r="I110" s="231"/>
      <c r="J110" s="178">
        <f>[3]Aantallen!$B$1-I110</f>
        <v>2020</v>
      </c>
      <c r="K110" s="238">
        <f t="shared" si="48"/>
        <v>0</v>
      </c>
      <c r="L110" s="239">
        <v>0</v>
      </c>
      <c r="M110" s="240">
        <v>1</v>
      </c>
      <c r="N110" s="240"/>
      <c r="O110" s="240"/>
      <c r="P110" s="241">
        <f t="shared" si="50"/>
        <v>0</v>
      </c>
      <c r="Q110" s="240">
        <v>1</v>
      </c>
      <c r="R110" s="240"/>
      <c r="S110" s="240"/>
      <c r="T110" s="241">
        <f t="shared" si="51"/>
        <v>0</v>
      </c>
      <c r="U110" s="240">
        <v>1</v>
      </c>
      <c r="V110" s="240"/>
      <c r="W110" s="240"/>
      <c r="X110" s="241">
        <f t="shared" si="52"/>
        <v>0</v>
      </c>
      <c r="Y110" s="240">
        <v>1</v>
      </c>
      <c r="Z110" s="240"/>
      <c r="AA110" s="240"/>
      <c r="AB110" s="241">
        <f t="shared" si="53"/>
        <v>0</v>
      </c>
      <c r="AC110" s="240">
        <v>1</v>
      </c>
      <c r="AD110" s="240"/>
      <c r="AE110" s="240"/>
      <c r="AF110" s="242">
        <f t="shared" si="54"/>
        <v>0</v>
      </c>
      <c r="AG110" s="240">
        <v>1</v>
      </c>
      <c r="AH110" s="240"/>
      <c r="AI110" s="240"/>
      <c r="AJ110" s="242">
        <f t="shared" si="55"/>
        <v>0</v>
      </c>
      <c r="AK110" s="240">
        <v>1</v>
      </c>
      <c r="AL110" s="240"/>
      <c r="AM110" s="240"/>
      <c r="AN110" s="243">
        <f t="shared" si="56"/>
        <v>0</v>
      </c>
      <c r="AO110" s="240">
        <v>1</v>
      </c>
      <c r="AP110" s="240"/>
      <c r="AQ110" s="240"/>
      <c r="AR110" s="244">
        <f t="shared" si="57"/>
        <v>0</v>
      </c>
      <c r="AS110" s="240">
        <v>1</v>
      </c>
      <c r="AT110" s="240"/>
      <c r="AU110" s="240"/>
      <c r="AV110" s="241">
        <f t="shared" si="58"/>
        <v>0</v>
      </c>
      <c r="AW110" s="240">
        <v>1</v>
      </c>
      <c r="AX110" s="240"/>
      <c r="AY110" s="240"/>
      <c r="AZ110" s="241">
        <f t="shared" si="59"/>
        <v>0</v>
      </c>
      <c r="BA110" s="238">
        <f t="shared" si="47"/>
        <v>0</v>
      </c>
      <c r="BB110" s="245">
        <v>0</v>
      </c>
      <c r="BC110" s="238">
        <f t="shared" si="60"/>
        <v>0</v>
      </c>
      <c r="BD110" s="238" t="str">
        <f t="shared" si="61"/>
        <v>geen actie</v>
      </c>
      <c r="BE110" s="246">
        <v>109</v>
      </c>
    </row>
    <row r="111" spans="1:58" ht="17.25" customHeight="1" x14ac:dyDescent="0.25">
      <c r="A111" s="231">
        <v>110</v>
      </c>
      <c r="B111" s="231" t="str">
        <f t="shared" si="49"/>
        <v>v</v>
      </c>
      <c r="C111" s="149"/>
      <c r="D111" s="232"/>
      <c r="E111" s="251"/>
      <c r="F111" s="231"/>
      <c r="G111" s="255"/>
      <c r="H111" s="236"/>
      <c r="I111" s="238"/>
      <c r="J111" s="178">
        <f>[3]Aantallen!$B$1-I111</f>
        <v>2020</v>
      </c>
      <c r="K111" s="238">
        <f t="shared" si="48"/>
        <v>0</v>
      </c>
      <c r="L111" s="239">
        <v>0</v>
      </c>
      <c r="M111" s="240">
        <v>1</v>
      </c>
      <c r="N111" s="240"/>
      <c r="O111" s="240"/>
      <c r="P111" s="241">
        <f t="shared" si="50"/>
        <v>0</v>
      </c>
      <c r="Q111" s="240">
        <v>1</v>
      </c>
      <c r="R111" s="240"/>
      <c r="S111" s="240"/>
      <c r="T111" s="241">
        <f t="shared" si="51"/>
        <v>0</v>
      </c>
      <c r="U111" s="240">
        <v>1</v>
      </c>
      <c r="V111" s="240"/>
      <c r="W111" s="240"/>
      <c r="X111" s="241">
        <f t="shared" si="52"/>
        <v>0</v>
      </c>
      <c r="Y111" s="240">
        <v>1</v>
      </c>
      <c r="Z111" s="240"/>
      <c r="AA111" s="240"/>
      <c r="AB111" s="241">
        <f t="shared" si="53"/>
        <v>0</v>
      </c>
      <c r="AC111" s="240">
        <v>1</v>
      </c>
      <c r="AD111" s="240"/>
      <c r="AE111" s="240"/>
      <c r="AF111" s="242">
        <f t="shared" si="54"/>
        <v>0</v>
      </c>
      <c r="AG111" s="240">
        <v>1</v>
      </c>
      <c r="AH111" s="240"/>
      <c r="AI111" s="240"/>
      <c r="AJ111" s="242">
        <f t="shared" si="55"/>
        <v>0</v>
      </c>
      <c r="AK111" s="240">
        <v>1</v>
      </c>
      <c r="AL111" s="240"/>
      <c r="AM111" s="240"/>
      <c r="AN111" s="243">
        <f t="shared" si="56"/>
        <v>0</v>
      </c>
      <c r="AO111" s="240">
        <v>1</v>
      </c>
      <c r="AP111" s="240"/>
      <c r="AQ111" s="240"/>
      <c r="AR111" s="244">
        <f t="shared" si="57"/>
        <v>0</v>
      </c>
      <c r="AS111" s="240">
        <v>1</v>
      </c>
      <c r="AT111" s="240"/>
      <c r="AU111" s="240"/>
      <c r="AV111" s="241">
        <f t="shared" si="58"/>
        <v>0</v>
      </c>
      <c r="AW111" s="240">
        <v>1</v>
      </c>
      <c r="AX111" s="240"/>
      <c r="AY111" s="240"/>
      <c r="AZ111" s="241">
        <f t="shared" si="59"/>
        <v>0</v>
      </c>
      <c r="BA111" s="238">
        <f t="shared" si="47"/>
        <v>0</v>
      </c>
      <c r="BB111" s="245">
        <v>0</v>
      </c>
      <c r="BC111" s="238">
        <f t="shared" si="60"/>
        <v>0</v>
      </c>
      <c r="BD111" s="238" t="str">
        <f t="shared" si="61"/>
        <v>geen actie</v>
      </c>
      <c r="BE111" s="246">
        <v>110</v>
      </c>
    </row>
    <row r="112" spans="1:58" ht="17.25" customHeight="1" x14ac:dyDescent="0.25">
      <c r="A112" s="231">
        <v>111</v>
      </c>
      <c r="B112" s="231" t="str">
        <f t="shared" si="49"/>
        <v>v</v>
      </c>
      <c r="C112" s="149"/>
      <c r="D112" s="232"/>
      <c r="E112" s="251"/>
      <c r="F112" s="231"/>
      <c r="G112" s="255"/>
      <c r="H112" s="236"/>
      <c r="I112" s="238"/>
      <c r="J112" s="178">
        <f>[3]Aantallen!$B$1-I112</f>
        <v>2020</v>
      </c>
      <c r="K112" s="238">
        <f t="shared" si="48"/>
        <v>0</v>
      </c>
      <c r="L112" s="239">
        <v>0</v>
      </c>
      <c r="M112" s="240">
        <v>1</v>
      </c>
      <c r="N112" s="240"/>
      <c r="O112" s="240"/>
      <c r="P112" s="241">
        <f t="shared" si="50"/>
        <v>0</v>
      </c>
      <c r="Q112" s="240">
        <v>1</v>
      </c>
      <c r="R112" s="240"/>
      <c r="S112" s="240"/>
      <c r="T112" s="241">
        <f t="shared" si="51"/>
        <v>0</v>
      </c>
      <c r="U112" s="240">
        <v>1</v>
      </c>
      <c r="V112" s="240"/>
      <c r="W112" s="240"/>
      <c r="X112" s="241">
        <f t="shared" si="52"/>
        <v>0</v>
      </c>
      <c r="Y112" s="240">
        <v>1</v>
      </c>
      <c r="Z112" s="240"/>
      <c r="AA112" s="240"/>
      <c r="AB112" s="241">
        <f t="shared" si="53"/>
        <v>0</v>
      </c>
      <c r="AC112" s="240">
        <v>1</v>
      </c>
      <c r="AD112" s="240"/>
      <c r="AE112" s="240"/>
      <c r="AF112" s="242">
        <f t="shared" si="54"/>
        <v>0</v>
      </c>
      <c r="AG112" s="240">
        <v>1</v>
      </c>
      <c r="AH112" s="240"/>
      <c r="AI112" s="240"/>
      <c r="AJ112" s="242">
        <f t="shared" si="55"/>
        <v>0</v>
      </c>
      <c r="AK112" s="240">
        <v>1</v>
      </c>
      <c r="AL112" s="240"/>
      <c r="AM112" s="240"/>
      <c r="AN112" s="243">
        <f t="shared" si="56"/>
        <v>0</v>
      </c>
      <c r="AO112" s="240">
        <v>1</v>
      </c>
      <c r="AP112" s="240"/>
      <c r="AQ112" s="240"/>
      <c r="AR112" s="244">
        <f t="shared" si="57"/>
        <v>0</v>
      </c>
      <c r="AS112" s="240">
        <v>1</v>
      </c>
      <c r="AT112" s="240"/>
      <c r="AU112" s="240"/>
      <c r="AV112" s="241">
        <f t="shared" si="58"/>
        <v>0</v>
      </c>
      <c r="AW112" s="240">
        <v>1</v>
      </c>
      <c r="AX112" s="240"/>
      <c r="AY112" s="240"/>
      <c r="AZ112" s="241">
        <f t="shared" si="59"/>
        <v>0</v>
      </c>
      <c r="BA112" s="238">
        <f t="shared" si="47"/>
        <v>0</v>
      </c>
      <c r="BB112" s="245">
        <v>0</v>
      </c>
      <c r="BC112" s="238">
        <f t="shared" si="60"/>
        <v>0</v>
      </c>
      <c r="BD112" s="238" t="str">
        <f t="shared" si="61"/>
        <v>geen actie</v>
      </c>
      <c r="BE112" s="246">
        <v>111</v>
      </c>
    </row>
    <row r="113" spans="1:58" ht="17.25" customHeight="1" x14ac:dyDescent="0.25">
      <c r="A113" s="231">
        <v>112</v>
      </c>
      <c r="B113" s="231" t="str">
        <f t="shared" si="49"/>
        <v>v</v>
      </c>
      <c r="C113" s="149"/>
      <c r="D113" s="232"/>
      <c r="E113" s="251"/>
      <c r="F113" s="253"/>
      <c r="G113" s="255"/>
      <c r="H113" s="236"/>
      <c r="I113" s="231"/>
      <c r="J113" s="178">
        <f>[3]Aantallen!$B$1-I113</f>
        <v>2020</v>
      </c>
      <c r="K113" s="238">
        <f t="shared" si="48"/>
        <v>0</v>
      </c>
      <c r="L113" s="239">
        <v>0</v>
      </c>
      <c r="M113" s="240">
        <v>1</v>
      </c>
      <c r="N113" s="240"/>
      <c r="O113" s="240"/>
      <c r="P113" s="241">
        <f t="shared" si="50"/>
        <v>0</v>
      </c>
      <c r="Q113" s="240">
        <v>1</v>
      </c>
      <c r="R113" s="240"/>
      <c r="S113" s="240"/>
      <c r="T113" s="241">
        <f t="shared" si="51"/>
        <v>0</v>
      </c>
      <c r="U113" s="240">
        <v>1</v>
      </c>
      <c r="V113" s="240"/>
      <c r="W113" s="240"/>
      <c r="X113" s="241">
        <f t="shared" si="52"/>
        <v>0</v>
      </c>
      <c r="Y113" s="240">
        <v>1</v>
      </c>
      <c r="Z113" s="240"/>
      <c r="AA113" s="240"/>
      <c r="AB113" s="241">
        <f t="shared" si="53"/>
        <v>0</v>
      </c>
      <c r="AC113" s="240">
        <v>1</v>
      </c>
      <c r="AD113" s="240"/>
      <c r="AE113" s="240"/>
      <c r="AF113" s="242">
        <f t="shared" si="54"/>
        <v>0</v>
      </c>
      <c r="AG113" s="240">
        <v>1</v>
      </c>
      <c r="AH113" s="240"/>
      <c r="AI113" s="240"/>
      <c r="AJ113" s="242">
        <f t="shared" si="55"/>
        <v>0</v>
      </c>
      <c r="AK113" s="240">
        <v>1</v>
      </c>
      <c r="AL113" s="240"/>
      <c r="AM113" s="240"/>
      <c r="AN113" s="243">
        <f t="shared" si="56"/>
        <v>0</v>
      </c>
      <c r="AO113" s="240">
        <v>1</v>
      </c>
      <c r="AP113" s="240"/>
      <c r="AQ113" s="240"/>
      <c r="AR113" s="244">
        <f t="shared" si="57"/>
        <v>0</v>
      </c>
      <c r="AS113" s="240">
        <v>1</v>
      </c>
      <c r="AT113" s="240"/>
      <c r="AU113" s="240"/>
      <c r="AV113" s="241">
        <f t="shared" si="58"/>
        <v>0</v>
      </c>
      <c r="AW113" s="240">
        <v>1</v>
      </c>
      <c r="AX113" s="240"/>
      <c r="AY113" s="240"/>
      <c r="AZ113" s="241">
        <f t="shared" si="59"/>
        <v>0</v>
      </c>
      <c r="BA113" s="238">
        <f t="shared" si="47"/>
        <v>0</v>
      </c>
      <c r="BB113" s="245">
        <v>0</v>
      </c>
      <c r="BC113" s="238">
        <f t="shared" si="60"/>
        <v>0</v>
      </c>
      <c r="BD113" s="238" t="str">
        <f t="shared" si="61"/>
        <v>geen actie</v>
      </c>
      <c r="BE113" s="246">
        <v>112</v>
      </c>
      <c r="BF113" s="246"/>
    </row>
    <row r="114" spans="1:58" ht="17.25" customHeight="1" x14ac:dyDescent="0.25">
      <c r="A114" s="231">
        <v>113</v>
      </c>
      <c r="B114" s="231" t="str">
        <f t="shared" si="49"/>
        <v>v</v>
      </c>
      <c r="C114" s="149"/>
      <c r="D114" s="232"/>
      <c r="E114" s="251"/>
      <c r="F114" s="231"/>
      <c r="G114" s="255"/>
      <c r="H114" s="236"/>
      <c r="I114" s="238"/>
      <c r="J114" s="178">
        <f>[3]Aantallen!$B$1-I114</f>
        <v>2020</v>
      </c>
      <c r="K114" s="238">
        <f t="shared" ref="K114:K128" si="62">H114-L114</f>
        <v>0</v>
      </c>
      <c r="L114" s="239">
        <v>0</v>
      </c>
      <c r="M114" s="240">
        <v>1</v>
      </c>
      <c r="N114" s="240"/>
      <c r="O114" s="240"/>
      <c r="P114" s="241">
        <f t="shared" si="50"/>
        <v>0</v>
      </c>
      <c r="Q114" s="240">
        <v>1</v>
      </c>
      <c r="R114" s="240"/>
      <c r="S114" s="240"/>
      <c r="T114" s="241">
        <f t="shared" si="51"/>
        <v>0</v>
      </c>
      <c r="U114" s="240">
        <v>1</v>
      </c>
      <c r="V114" s="240"/>
      <c r="W114" s="240"/>
      <c r="X114" s="241">
        <f t="shared" si="52"/>
        <v>0</v>
      </c>
      <c r="Y114" s="240">
        <v>1</v>
      </c>
      <c r="Z114" s="240"/>
      <c r="AA114" s="240"/>
      <c r="AB114" s="241">
        <f t="shared" si="53"/>
        <v>0</v>
      </c>
      <c r="AC114" s="240">
        <v>1</v>
      </c>
      <c r="AD114" s="240"/>
      <c r="AE114" s="240"/>
      <c r="AF114" s="242">
        <f t="shared" si="54"/>
        <v>0</v>
      </c>
      <c r="AG114" s="240">
        <v>1</v>
      </c>
      <c r="AH114" s="240"/>
      <c r="AI114" s="240"/>
      <c r="AJ114" s="242">
        <f t="shared" si="55"/>
        <v>0</v>
      </c>
      <c r="AK114" s="240">
        <v>1</v>
      </c>
      <c r="AL114" s="240"/>
      <c r="AM114" s="240"/>
      <c r="AN114" s="243">
        <f t="shared" si="56"/>
        <v>0</v>
      </c>
      <c r="AO114" s="240">
        <v>1</v>
      </c>
      <c r="AP114" s="240"/>
      <c r="AQ114" s="240"/>
      <c r="AR114" s="244">
        <f t="shared" si="57"/>
        <v>0</v>
      </c>
      <c r="AS114" s="240">
        <v>1</v>
      </c>
      <c r="AT114" s="240"/>
      <c r="AU114" s="240"/>
      <c r="AV114" s="241">
        <f t="shared" si="58"/>
        <v>0</v>
      </c>
      <c r="AW114" s="240">
        <v>1</v>
      </c>
      <c r="AX114" s="240"/>
      <c r="AY114" s="240"/>
      <c r="AZ114" s="241">
        <f t="shared" si="59"/>
        <v>0</v>
      </c>
      <c r="BA114" s="238">
        <f t="shared" si="47"/>
        <v>0</v>
      </c>
      <c r="BB114" s="245">
        <v>0</v>
      </c>
      <c r="BC114" s="238">
        <f t="shared" si="60"/>
        <v>0</v>
      </c>
      <c r="BD114" s="238" t="str">
        <f t="shared" si="61"/>
        <v>geen actie</v>
      </c>
      <c r="BE114" s="246">
        <v>113</v>
      </c>
    </row>
    <row r="115" spans="1:58" ht="17.25" customHeight="1" x14ac:dyDescent="0.25">
      <c r="A115" s="231">
        <v>114</v>
      </c>
      <c r="B115" s="231" t="str">
        <f t="shared" si="49"/>
        <v>v</v>
      </c>
      <c r="C115" s="149"/>
      <c r="D115" s="232"/>
      <c r="E115" s="251"/>
      <c r="F115" s="231"/>
      <c r="G115" s="255"/>
      <c r="H115" s="236"/>
      <c r="I115" s="238"/>
      <c r="J115" s="178">
        <f>[3]Aantallen!$B$1-I115</f>
        <v>2020</v>
      </c>
      <c r="K115" s="238">
        <f t="shared" si="62"/>
        <v>0</v>
      </c>
      <c r="L115" s="239">
        <v>0</v>
      </c>
      <c r="M115" s="240">
        <v>1</v>
      </c>
      <c r="N115" s="240"/>
      <c r="O115" s="240"/>
      <c r="P115" s="241">
        <f t="shared" si="50"/>
        <v>0</v>
      </c>
      <c r="Q115" s="240">
        <v>1</v>
      </c>
      <c r="R115" s="240"/>
      <c r="S115" s="240"/>
      <c r="T115" s="241">
        <f t="shared" si="51"/>
        <v>0</v>
      </c>
      <c r="U115" s="240">
        <v>1</v>
      </c>
      <c r="V115" s="240"/>
      <c r="W115" s="240"/>
      <c r="X115" s="241">
        <f t="shared" si="52"/>
        <v>0</v>
      </c>
      <c r="Y115" s="240">
        <v>1</v>
      </c>
      <c r="Z115" s="240"/>
      <c r="AA115" s="240"/>
      <c r="AB115" s="241">
        <f t="shared" si="53"/>
        <v>0</v>
      </c>
      <c r="AC115" s="240">
        <v>1</v>
      </c>
      <c r="AD115" s="240"/>
      <c r="AE115" s="240"/>
      <c r="AF115" s="242">
        <f t="shared" si="54"/>
        <v>0</v>
      </c>
      <c r="AG115" s="240">
        <v>1</v>
      </c>
      <c r="AH115" s="240"/>
      <c r="AI115" s="240"/>
      <c r="AJ115" s="242">
        <f t="shared" si="55"/>
        <v>0</v>
      </c>
      <c r="AK115" s="240">
        <v>1</v>
      </c>
      <c r="AL115" s="240"/>
      <c r="AM115" s="240"/>
      <c r="AN115" s="243">
        <f t="shared" si="56"/>
        <v>0</v>
      </c>
      <c r="AO115" s="240">
        <v>1</v>
      </c>
      <c r="AP115" s="240"/>
      <c r="AQ115" s="240"/>
      <c r="AR115" s="244">
        <f t="shared" si="57"/>
        <v>0</v>
      </c>
      <c r="AS115" s="240">
        <v>1</v>
      </c>
      <c r="AT115" s="240"/>
      <c r="AU115" s="240"/>
      <c r="AV115" s="241">
        <f t="shared" si="58"/>
        <v>0</v>
      </c>
      <c r="AW115" s="240">
        <v>1</v>
      </c>
      <c r="AX115" s="240"/>
      <c r="AY115" s="240"/>
      <c r="AZ115" s="241">
        <f t="shared" si="59"/>
        <v>0</v>
      </c>
      <c r="BA115" s="238">
        <f t="shared" si="47"/>
        <v>0</v>
      </c>
      <c r="BB115" s="245">
        <v>0</v>
      </c>
      <c r="BC115" s="238">
        <f t="shared" si="60"/>
        <v>0</v>
      </c>
      <c r="BD115" s="238" t="str">
        <f t="shared" si="61"/>
        <v>geen actie</v>
      </c>
      <c r="BE115" s="246">
        <v>114</v>
      </c>
    </row>
    <row r="116" spans="1:58" ht="17.25" customHeight="1" x14ac:dyDescent="0.25">
      <c r="A116" s="231">
        <v>115</v>
      </c>
      <c r="B116" s="231" t="str">
        <f t="shared" si="49"/>
        <v>v</v>
      </c>
      <c r="C116" s="149"/>
      <c r="D116" s="232"/>
      <c r="E116" s="251"/>
      <c r="F116" s="231"/>
      <c r="G116" s="255"/>
      <c r="H116" s="236"/>
      <c r="I116" s="238"/>
      <c r="J116" s="178">
        <f>[3]Aantallen!$B$1-I116</f>
        <v>2020</v>
      </c>
      <c r="K116" s="238">
        <f t="shared" si="62"/>
        <v>0</v>
      </c>
      <c r="L116" s="239">
        <v>0</v>
      </c>
      <c r="M116" s="240">
        <v>1</v>
      </c>
      <c r="N116" s="240"/>
      <c r="O116" s="240"/>
      <c r="P116" s="241">
        <f t="shared" si="50"/>
        <v>0</v>
      </c>
      <c r="Q116" s="240">
        <v>1</v>
      </c>
      <c r="R116" s="240"/>
      <c r="S116" s="240"/>
      <c r="T116" s="241">
        <f t="shared" si="51"/>
        <v>0</v>
      </c>
      <c r="U116" s="240">
        <v>1</v>
      </c>
      <c r="V116" s="240"/>
      <c r="W116" s="240"/>
      <c r="X116" s="241">
        <f t="shared" si="52"/>
        <v>0</v>
      </c>
      <c r="Y116" s="240">
        <v>1</v>
      </c>
      <c r="Z116" s="240"/>
      <c r="AA116" s="240"/>
      <c r="AB116" s="241">
        <f t="shared" si="53"/>
        <v>0</v>
      </c>
      <c r="AC116" s="240">
        <v>1</v>
      </c>
      <c r="AD116" s="240"/>
      <c r="AE116" s="240"/>
      <c r="AF116" s="242">
        <f t="shared" si="54"/>
        <v>0</v>
      </c>
      <c r="AG116" s="240">
        <v>1</v>
      </c>
      <c r="AH116" s="240"/>
      <c r="AI116" s="240"/>
      <c r="AJ116" s="242">
        <f t="shared" si="55"/>
        <v>0</v>
      </c>
      <c r="AK116" s="240">
        <v>1</v>
      </c>
      <c r="AL116" s="240"/>
      <c r="AM116" s="240"/>
      <c r="AN116" s="243">
        <f t="shared" si="56"/>
        <v>0</v>
      </c>
      <c r="AO116" s="240">
        <v>1</v>
      </c>
      <c r="AP116" s="240"/>
      <c r="AQ116" s="240"/>
      <c r="AR116" s="244">
        <f t="shared" si="57"/>
        <v>0</v>
      </c>
      <c r="AS116" s="240">
        <v>1</v>
      </c>
      <c r="AT116" s="240"/>
      <c r="AU116" s="240"/>
      <c r="AV116" s="241">
        <f t="shared" si="58"/>
        <v>0</v>
      </c>
      <c r="AW116" s="240">
        <v>1</v>
      </c>
      <c r="AX116" s="240"/>
      <c r="AY116" s="240"/>
      <c r="AZ116" s="241">
        <f t="shared" si="59"/>
        <v>0</v>
      </c>
      <c r="BA116" s="238">
        <v>0</v>
      </c>
      <c r="BB116" s="245">
        <v>0</v>
      </c>
      <c r="BC116" s="238">
        <f t="shared" si="60"/>
        <v>0</v>
      </c>
      <c r="BD116" s="238" t="str">
        <f t="shared" si="61"/>
        <v>geen actie</v>
      </c>
      <c r="BE116" s="246">
        <v>115</v>
      </c>
      <c r="BF116" s="246"/>
    </row>
    <row r="117" spans="1:58" ht="17.25" customHeight="1" x14ac:dyDescent="0.25">
      <c r="A117" s="231">
        <v>116</v>
      </c>
      <c r="B117" s="231" t="str">
        <f t="shared" si="49"/>
        <v>v</v>
      </c>
      <c r="C117" s="149"/>
      <c r="D117" s="232"/>
      <c r="E117" s="251"/>
      <c r="F117" s="231"/>
      <c r="G117" s="255"/>
      <c r="H117" s="236"/>
      <c r="I117" s="238"/>
      <c r="J117" s="178">
        <f>[3]Aantallen!$B$1-I117</f>
        <v>2020</v>
      </c>
      <c r="K117" s="238">
        <f t="shared" si="62"/>
        <v>0</v>
      </c>
      <c r="L117" s="239">
        <v>0</v>
      </c>
      <c r="M117" s="240">
        <v>1</v>
      </c>
      <c r="N117" s="240"/>
      <c r="O117" s="240"/>
      <c r="P117" s="241">
        <f t="shared" si="50"/>
        <v>0</v>
      </c>
      <c r="Q117" s="240">
        <v>1</v>
      </c>
      <c r="R117" s="240"/>
      <c r="S117" s="240"/>
      <c r="T117" s="241">
        <f t="shared" si="51"/>
        <v>0</v>
      </c>
      <c r="U117" s="240">
        <v>1</v>
      </c>
      <c r="V117" s="240"/>
      <c r="W117" s="240"/>
      <c r="X117" s="241">
        <f t="shared" si="52"/>
        <v>0</v>
      </c>
      <c r="Y117" s="240">
        <v>1</v>
      </c>
      <c r="Z117" s="240"/>
      <c r="AA117" s="240"/>
      <c r="AB117" s="241">
        <f t="shared" si="53"/>
        <v>0</v>
      </c>
      <c r="AC117" s="240">
        <v>1</v>
      </c>
      <c r="AD117" s="240"/>
      <c r="AE117" s="240"/>
      <c r="AF117" s="242">
        <f t="shared" si="54"/>
        <v>0</v>
      </c>
      <c r="AG117" s="240">
        <v>1</v>
      </c>
      <c r="AH117" s="240"/>
      <c r="AI117" s="240"/>
      <c r="AJ117" s="242">
        <f t="shared" si="55"/>
        <v>0</v>
      </c>
      <c r="AK117" s="240">
        <v>1</v>
      </c>
      <c r="AL117" s="240"/>
      <c r="AM117" s="240"/>
      <c r="AN117" s="243">
        <f t="shared" si="56"/>
        <v>0</v>
      </c>
      <c r="AO117" s="240">
        <v>1</v>
      </c>
      <c r="AP117" s="240"/>
      <c r="AQ117" s="240"/>
      <c r="AR117" s="244">
        <f t="shared" si="57"/>
        <v>0</v>
      </c>
      <c r="AS117" s="240">
        <v>1</v>
      </c>
      <c r="AT117" s="240"/>
      <c r="AU117" s="240"/>
      <c r="AV117" s="241">
        <f t="shared" si="58"/>
        <v>0</v>
      </c>
      <c r="AW117" s="240">
        <v>1</v>
      </c>
      <c r="AX117" s="240"/>
      <c r="AY117" s="240"/>
      <c r="AZ117" s="241">
        <f t="shared" si="59"/>
        <v>0</v>
      </c>
      <c r="BA117" s="238">
        <f t="shared" ref="BA117:BA128" si="63">IF(H117&lt;250,0,IF(H117&lt;500,250,IF(H117&lt;750,"500",IF(H117&lt;1000,750,IF(H117&lt;1500,1000,IF(H117&lt;2000,1500,IF(H117&lt;2500,2000,IF(H117&lt;3000,2500,3000))))))))</f>
        <v>0</v>
      </c>
      <c r="BB117" s="245">
        <v>0</v>
      </c>
      <c r="BC117" s="238">
        <f t="shared" si="60"/>
        <v>0</v>
      </c>
      <c r="BD117" s="238" t="str">
        <f t="shared" si="61"/>
        <v>geen actie</v>
      </c>
      <c r="BE117" s="246">
        <v>116</v>
      </c>
    </row>
    <row r="118" spans="1:58" ht="17.25" customHeight="1" x14ac:dyDescent="0.25">
      <c r="A118" s="231">
        <v>117</v>
      </c>
      <c r="B118" s="231" t="str">
        <f t="shared" si="49"/>
        <v>v</v>
      </c>
      <c r="C118" s="149"/>
      <c r="D118" s="232"/>
      <c r="E118" s="174"/>
      <c r="F118" s="253"/>
      <c r="G118" s="255"/>
      <c r="H118" s="236"/>
      <c r="I118" s="231"/>
      <c r="J118" s="178">
        <f>[3]Aantallen!$B$1-I118</f>
        <v>2020</v>
      </c>
      <c r="K118" s="238">
        <f t="shared" si="62"/>
        <v>0</v>
      </c>
      <c r="L118" s="239">
        <v>0</v>
      </c>
      <c r="M118" s="240">
        <v>1</v>
      </c>
      <c r="N118" s="240"/>
      <c r="O118" s="240"/>
      <c r="P118" s="241">
        <f t="shared" si="50"/>
        <v>0</v>
      </c>
      <c r="Q118" s="240">
        <v>1</v>
      </c>
      <c r="R118" s="240"/>
      <c r="S118" s="240"/>
      <c r="T118" s="241">
        <f t="shared" si="51"/>
        <v>0</v>
      </c>
      <c r="U118" s="240">
        <v>1</v>
      </c>
      <c r="V118" s="240"/>
      <c r="W118" s="240"/>
      <c r="X118" s="241">
        <f t="shared" si="52"/>
        <v>0</v>
      </c>
      <c r="Y118" s="240">
        <v>1</v>
      </c>
      <c r="Z118" s="240"/>
      <c r="AA118" s="240"/>
      <c r="AB118" s="241">
        <f t="shared" si="53"/>
        <v>0</v>
      </c>
      <c r="AC118" s="240">
        <v>1</v>
      </c>
      <c r="AD118" s="240"/>
      <c r="AE118" s="240"/>
      <c r="AF118" s="242">
        <f t="shared" si="54"/>
        <v>0</v>
      </c>
      <c r="AG118" s="240">
        <v>1</v>
      </c>
      <c r="AH118" s="240"/>
      <c r="AI118" s="240"/>
      <c r="AJ118" s="242">
        <f t="shared" si="55"/>
        <v>0</v>
      </c>
      <c r="AK118" s="240">
        <v>1</v>
      </c>
      <c r="AL118" s="240"/>
      <c r="AM118" s="240"/>
      <c r="AN118" s="243">
        <f t="shared" si="56"/>
        <v>0</v>
      </c>
      <c r="AO118" s="240">
        <v>1</v>
      </c>
      <c r="AP118" s="240"/>
      <c r="AQ118" s="240"/>
      <c r="AR118" s="244">
        <f t="shared" si="57"/>
        <v>0</v>
      </c>
      <c r="AS118" s="240">
        <v>1</v>
      </c>
      <c r="AT118" s="240"/>
      <c r="AU118" s="240"/>
      <c r="AV118" s="241">
        <f t="shared" si="58"/>
        <v>0</v>
      </c>
      <c r="AW118" s="240">
        <v>1</v>
      </c>
      <c r="AX118" s="240"/>
      <c r="AY118" s="240"/>
      <c r="AZ118" s="241">
        <f t="shared" si="59"/>
        <v>0</v>
      </c>
      <c r="BA118" s="238">
        <f t="shared" si="63"/>
        <v>0</v>
      </c>
      <c r="BB118" s="245">
        <v>0</v>
      </c>
      <c r="BC118" s="238">
        <f t="shared" si="60"/>
        <v>0</v>
      </c>
      <c r="BD118" s="238" t="str">
        <f t="shared" si="61"/>
        <v>geen actie</v>
      </c>
      <c r="BE118" s="246">
        <v>117</v>
      </c>
      <c r="BF118" s="246"/>
    </row>
    <row r="119" spans="1:58" ht="17.25" customHeight="1" x14ac:dyDescent="0.25">
      <c r="A119" s="231">
        <v>118</v>
      </c>
      <c r="B119" s="231" t="str">
        <f t="shared" si="49"/>
        <v>v</v>
      </c>
      <c r="C119" s="149"/>
      <c r="D119" s="232"/>
      <c r="E119" s="174"/>
      <c r="F119" s="253"/>
      <c r="G119" s="255"/>
      <c r="H119" s="236"/>
      <c r="I119" s="231"/>
      <c r="J119" s="178">
        <f>[3]Aantallen!$B$1-I119</f>
        <v>2020</v>
      </c>
      <c r="K119" s="238">
        <f t="shared" si="62"/>
        <v>0</v>
      </c>
      <c r="L119" s="239">
        <v>0</v>
      </c>
      <c r="M119" s="240">
        <v>1</v>
      </c>
      <c r="N119" s="240"/>
      <c r="O119" s="240"/>
      <c r="P119" s="241">
        <f t="shared" si="50"/>
        <v>0</v>
      </c>
      <c r="Q119" s="240">
        <v>1</v>
      </c>
      <c r="R119" s="240"/>
      <c r="S119" s="240"/>
      <c r="T119" s="241">
        <f t="shared" si="51"/>
        <v>0</v>
      </c>
      <c r="U119" s="240">
        <v>1</v>
      </c>
      <c r="V119" s="240"/>
      <c r="W119" s="240"/>
      <c r="X119" s="241">
        <f t="shared" si="52"/>
        <v>0</v>
      </c>
      <c r="Y119" s="240">
        <v>1</v>
      </c>
      <c r="Z119" s="240"/>
      <c r="AA119" s="240"/>
      <c r="AB119" s="241">
        <f t="shared" si="53"/>
        <v>0</v>
      </c>
      <c r="AC119" s="240">
        <v>1</v>
      </c>
      <c r="AD119" s="240"/>
      <c r="AE119" s="240"/>
      <c r="AF119" s="242">
        <f t="shared" si="54"/>
        <v>0</v>
      </c>
      <c r="AG119" s="240">
        <v>1</v>
      </c>
      <c r="AH119" s="240"/>
      <c r="AI119" s="240"/>
      <c r="AJ119" s="242">
        <f t="shared" si="55"/>
        <v>0</v>
      </c>
      <c r="AK119" s="240">
        <v>1</v>
      </c>
      <c r="AL119" s="240"/>
      <c r="AM119" s="240"/>
      <c r="AN119" s="243">
        <f t="shared" si="56"/>
        <v>0</v>
      </c>
      <c r="AO119" s="240">
        <v>1</v>
      </c>
      <c r="AP119" s="240"/>
      <c r="AQ119" s="240"/>
      <c r="AR119" s="244">
        <f t="shared" si="57"/>
        <v>0</v>
      </c>
      <c r="AS119" s="240">
        <v>1</v>
      </c>
      <c r="AT119" s="240"/>
      <c r="AU119" s="240"/>
      <c r="AV119" s="241">
        <f t="shared" si="58"/>
        <v>0</v>
      </c>
      <c r="AW119" s="240">
        <v>1</v>
      </c>
      <c r="AX119" s="240"/>
      <c r="AY119" s="240"/>
      <c r="AZ119" s="241">
        <f t="shared" si="59"/>
        <v>0</v>
      </c>
      <c r="BA119" s="238">
        <f t="shared" si="63"/>
        <v>0</v>
      </c>
      <c r="BB119" s="245">
        <v>0</v>
      </c>
      <c r="BC119" s="238">
        <f t="shared" si="60"/>
        <v>0</v>
      </c>
      <c r="BD119" s="238" t="str">
        <f t="shared" si="61"/>
        <v>geen actie</v>
      </c>
      <c r="BE119" s="246">
        <v>118</v>
      </c>
      <c r="BF119" s="246"/>
    </row>
    <row r="120" spans="1:58" ht="17.25" customHeight="1" x14ac:dyDescent="0.25">
      <c r="A120" s="231">
        <v>119</v>
      </c>
      <c r="B120" s="231" t="str">
        <f t="shared" si="49"/>
        <v>v</v>
      </c>
      <c r="C120" s="149"/>
      <c r="D120" s="232"/>
      <c r="E120" s="251"/>
      <c r="F120" s="263"/>
      <c r="G120" s="264"/>
      <c r="H120" s="236"/>
      <c r="I120" s="231"/>
      <c r="J120" s="178">
        <f>[3]Aantallen!$B$1-I120</f>
        <v>2020</v>
      </c>
      <c r="K120" s="238">
        <f t="shared" si="62"/>
        <v>0</v>
      </c>
      <c r="L120" s="239">
        <v>0</v>
      </c>
      <c r="M120" s="240">
        <v>1</v>
      </c>
      <c r="N120" s="240"/>
      <c r="O120" s="240"/>
      <c r="P120" s="241">
        <f t="shared" si="50"/>
        <v>0</v>
      </c>
      <c r="Q120" s="240">
        <v>1</v>
      </c>
      <c r="R120" s="240"/>
      <c r="S120" s="240"/>
      <c r="T120" s="241">
        <f t="shared" si="51"/>
        <v>0</v>
      </c>
      <c r="U120" s="240">
        <v>1</v>
      </c>
      <c r="V120" s="240"/>
      <c r="W120" s="240"/>
      <c r="X120" s="241">
        <f t="shared" si="52"/>
        <v>0</v>
      </c>
      <c r="Y120" s="240">
        <v>1</v>
      </c>
      <c r="Z120" s="240"/>
      <c r="AA120" s="240"/>
      <c r="AB120" s="241">
        <f t="shared" si="53"/>
        <v>0</v>
      </c>
      <c r="AC120" s="240">
        <v>1</v>
      </c>
      <c r="AD120" s="240"/>
      <c r="AE120" s="240"/>
      <c r="AF120" s="242">
        <f t="shared" si="54"/>
        <v>0</v>
      </c>
      <c r="AG120" s="240">
        <v>1</v>
      </c>
      <c r="AH120" s="240"/>
      <c r="AI120" s="240"/>
      <c r="AJ120" s="242">
        <f t="shared" si="55"/>
        <v>0</v>
      </c>
      <c r="AK120" s="240">
        <v>1</v>
      </c>
      <c r="AL120" s="240"/>
      <c r="AM120" s="240"/>
      <c r="AN120" s="243">
        <f t="shared" si="56"/>
        <v>0</v>
      </c>
      <c r="AO120" s="240">
        <v>1</v>
      </c>
      <c r="AP120" s="240"/>
      <c r="AQ120" s="240"/>
      <c r="AR120" s="244">
        <f t="shared" si="57"/>
        <v>0</v>
      </c>
      <c r="AS120" s="240">
        <v>1</v>
      </c>
      <c r="AT120" s="240"/>
      <c r="AU120" s="240"/>
      <c r="AV120" s="241">
        <f t="shared" si="58"/>
        <v>0</v>
      </c>
      <c r="AW120" s="240">
        <v>1</v>
      </c>
      <c r="AX120" s="240"/>
      <c r="AY120" s="240"/>
      <c r="AZ120" s="241">
        <f t="shared" si="59"/>
        <v>0</v>
      </c>
      <c r="BA120" s="238">
        <f t="shared" si="63"/>
        <v>0</v>
      </c>
      <c r="BB120" s="245">
        <v>0</v>
      </c>
      <c r="BC120" s="238">
        <f t="shared" si="60"/>
        <v>0</v>
      </c>
      <c r="BD120" s="238" t="str">
        <f t="shared" si="61"/>
        <v>geen actie</v>
      </c>
      <c r="BE120" s="246">
        <v>119</v>
      </c>
      <c r="BF120" s="246"/>
    </row>
    <row r="121" spans="1:58" ht="17.25" customHeight="1" x14ac:dyDescent="0.25">
      <c r="A121" s="231">
        <v>120</v>
      </c>
      <c r="B121" s="231" t="str">
        <f t="shared" si="49"/>
        <v>v</v>
      </c>
      <c r="C121" s="149"/>
      <c r="D121" s="232"/>
      <c r="E121" s="251"/>
      <c r="F121" s="253"/>
      <c r="G121" s="177"/>
      <c r="H121" s="236"/>
      <c r="I121" s="231"/>
      <c r="J121" s="178">
        <f>[3]Aantallen!$B$1-I121</f>
        <v>2020</v>
      </c>
      <c r="K121" s="238">
        <f t="shared" si="62"/>
        <v>0</v>
      </c>
      <c r="L121" s="239">
        <v>0</v>
      </c>
      <c r="M121" s="240">
        <v>1</v>
      </c>
      <c r="N121" s="240"/>
      <c r="O121" s="240"/>
      <c r="P121" s="241">
        <f t="shared" si="50"/>
        <v>0</v>
      </c>
      <c r="Q121" s="240">
        <v>1</v>
      </c>
      <c r="R121" s="240"/>
      <c r="S121" s="240"/>
      <c r="T121" s="241">
        <f t="shared" si="51"/>
        <v>0</v>
      </c>
      <c r="U121" s="240">
        <v>1</v>
      </c>
      <c r="V121" s="240"/>
      <c r="W121" s="240"/>
      <c r="X121" s="241">
        <f t="shared" si="52"/>
        <v>0</v>
      </c>
      <c r="Y121" s="240">
        <v>1</v>
      </c>
      <c r="Z121" s="240"/>
      <c r="AA121" s="240"/>
      <c r="AB121" s="241">
        <f t="shared" si="53"/>
        <v>0</v>
      </c>
      <c r="AC121" s="240">
        <v>1</v>
      </c>
      <c r="AD121" s="240"/>
      <c r="AE121" s="240"/>
      <c r="AF121" s="242">
        <f t="shared" si="54"/>
        <v>0</v>
      </c>
      <c r="AG121" s="240">
        <v>1</v>
      </c>
      <c r="AH121" s="240"/>
      <c r="AI121" s="240"/>
      <c r="AJ121" s="242">
        <f t="shared" si="55"/>
        <v>0</v>
      </c>
      <c r="AK121" s="240">
        <v>1</v>
      </c>
      <c r="AL121" s="240"/>
      <c r="AM121" s="240"/>
      <c r="AN121" s="243">
        <f t="shared" si="56"/>
        <v>0</v>
      </c>
      <c r="AO121" s="240">
        <v>1</v>
      </c>
      <c r="AP121" s="240"/>
      <c r="AQ121" s="240"/>
      <c r="AR121" s="244">
        <f t="shared" si="57"/>
        <v>0</v>
      </c>
      <c r="AS121" s="240">
        <v>1</v>
      </c>
      <c r="AT121" s="240"/>
      <c r="AU121" s="240"/>
      <c r="AV121" s="241">
        <f t="shared" si="58"/>
        <v>0</v>
      </c>
      <c r="AW121" s="240">
        <v>1</v>
      </c>
      <c r="AX121" s="240"/>
      <c r="AY121" s="240"/>
      <c r="AZ121" s="241">
        <f t="shared" si="59"/>
        <v>0</v>
      </c>
      <c r="BA121" s="238">
        <f t="shared" si="63"/>
        <v>0</v>
      </c>
      <c r="BB121" s="245">
        <v>0</v>
      </c>
      <c r="BC121" s="238">
        <f t="shared" si="60"/>
        <v>0</v>
      </c>
      <c r="BD121" s="238" t="str">
        <f t="shared" si="61"/>
        <v>geen actie</v>
      </c>
      <c r="BE121" s="246">
        <v>120</v>
      </c>
    </row>
    <row r="122" spans="1:58" ht="17.25" customHeight="1" x14ac:dyDescent="0.25">
      <c r="A122" s="231">
        <v>121</v>
      </c>
      <c r="B122" s="231" t="str">
        <f t="shared" si="49"/>
        <v>v</v>
      </c>
      <c r="C122" s="149"/>
      <c r="D122" s="232"/>
      <c r="E122" s="251"/>
      <c r="F122" s="253"/>
      <c r="G122" s="177"/>
      <c r="H122" s="236"/>
      <c r="I122" s="231"/>
      <c r="J122" s="178">
        <f>[3]Aantallen!$B$1-I122</f>
        <v>2020</v>
      </c>
      <c r="K122" s="238">
        <f t="shared" si="62"/>
        <v>0</v>
      </c>
      <c r="L122" s="239">
        <v>0</v>
      </c>
      <c r="M122" s="240">
        <v>1</v>
      </c>
      <c r="N122" s="240"/>
      <c r="O122" s="240"/>
      <c r="P122" s="241">
        <f t="shared" si="50"/>
        <v>0</v>
      </c>
      <c r="Q122" s="240">
        <v>1</v>
      </c>
      <c r="R122" s="240"/>
      <c r="S122" s="240"/>
      <c r="T122" s="241">
        <f t="shared" si="51"/>
        <v>0</v>
      </c>
      <c r="U122" s="240">
        <v>1</v>
      </c>
      <c r="V122" s="240"/>
      <c r="W122" s="240"/>
      <c r="X122" s="241">
        <f t="shared" si="52"/>
        <v>0</v>
      </c>
      <c r="Y122" s="240">
        <v>1</v>
      </c>
      <c r="Z122" s="240"/>
      <c r="AA122" s="240"/>
      <c r="AB122" s="241">
        <f t="shared" si="53"/>
        <v>0</v>
      </c>
      <c r="AC122" s="240">
        <v>1</v>
      </c>
      <c r="AD122" s="240"/>
      <c r="AE122" s="240"/>
      <c r="AF122" s="242">
        <f t="shared" si="54"/>
        <v>0</v>
      </c>
      <c r="AG122" s="240">
        <v>1</v>
      </c>
      <c r="AH122" s="240"/>
      <c r="AI122" s="240"/>
      <c r="AJ122" s="242">
        <f t="shared" si="55"/>
        <v>0</v>
      </c>
      <c r="AK122" s="240">
        <v>1</v>
      </c>
      <c r="AL122" s="240"/>
      <c r="AM122" s="240"/>
      <c r="AN122" s="243">
        <f t="shared" si="56"/>
        <v>0</v>
      </c>
      <c r="AO122" s="240">
        <v>1</v>
      </c>
      <c r="AP122" s="240"/>
      <c r="AQ122" s="240"/>
      <c r="AR122" s="244">
        <f t="shared" si="57"/>
        <v>0</v>
      </c>
      <c r="AS122" s="240">
        <v>1</v>
      </c>
      <c r="AT122" s="240"/>
      <c r="AU122" s="240"/>
      <c r="AV122" s="241">
        <f t="shared" si="58"/>
        <v>0</v>
      </c>
      <c r="AW122" s="240">
        <v>1</v>
      </c>
      <c r="AX122" s="240"/>
      <c r="AY122" s="240"/>
      <c r="AZ122" s="241">
        <f t="shared" si="59"/>
        <v>0</v>
      </c>
      <c r="BA122" s="238">
        <f t="shared" si="63"/>
        <v>0</v>
      </c>
      <c r="BB122" s="245">
        <v>0</v>
      </c>
      <c r="BC122" s="238">
        <f t="shared" si="60"/>
        <v>0</v>
      </c>
      <c r="BD122" s="238" t="str">
        <f t="shared" si="61"/>
        <v>geen actie</v>
      </c>
      <c r="BE122" s="246">
        <v>121</v>
      </c>
      <c r="BF122" s="246"/>
    </row>
    <row r="123" spans="1:58" ht="17.25" customHeight="1" x14ac:dyDescent="0.25">
      <c r="A123" s="231">
        <v>122</v>
      </c>
      <c r="B123" s="231" t="str">
        <f t="shared" si="49"/>
        <v>v</v>
      </c>
      <c r="C123" s="149"/>
      <c r="D123" s="232"/>
      <c r="E123" s="251"/>
      <c r="F123" s="231"/>
      <c r="G123" s="255"/>
      <c r="H123" s="236"/>
      <c r="I123" s="238"/>
      <c r="J123" s="178">
        <f>[3]Aantallen!$B$1-I123</f>
        <v>2020</v>
      </c>
      <c r="K123" s="238">
        <f t="shared" si="62"/>
        <v>0</v>
      </c>
      <c r="L123" s="239">
        <v>0</v>
      </c>
      <c r="M123" s="240">
        <v>1</v>
      </c>
      <c r="N123" s="240"/>
      <c r="O123" s="240"/>
      <c r="P123" s="241">
        <f t="shared" si="50"/>
        <v>0</v>
      </c>
      <c r="Q123" s="240">
        <v>1</v>
      </c>
      <c r="R123" s="240"/>
      <c r="S123" s="240"/>
      <c r="T123" s="241">
        <f t="shared" si="51"/>
        <v>0</v>
      </c>
      <c r="U123" s="240">
        <v>1</v>
      </c>
      <c r="V123" s="240"/>
      <c r="W123" s="240"/>
      <c r="X123" s="241">
        <f t="shared" si="52"/>
        <v>0</v>
      </c>
      <c r="Y123" s="240">
        <v>1</v>
      </c>
      <c r="Z123" s="240"/>
      <c r="AA123" s="240"/>
      <c r="AB123" s="241">
        <f t="shared" si="53"/>
        <v>0</v>
      </c>
      <c r="AC123" s="240">
        <v>1</v>
      </c>
      <c r="AD123" s="240"/>
      <c r="AE123" s="240"/>
      <c r="AF123" s="242">
        <f t="shared" si="54"/>
        <v>0</v>
      </c>
      <c r="AG123" s="240">
        <v>1</v>
      </c>
      <c r="AH123" s="240"/>
      <c r="AI123" s="240"/>
      <c r="AJ123" s="242">
        <f t="shared" si="55"/>
        <v>0</v>
      </c>
      <c r="AK123" s="240">
        <v>1</v>
      </c>
      <c r="AL123" s="240"/>
      <c r="AM123" s="240"/>
      <c r="AN123" s="243">
        <f t="shared" si="56"/>
        <v>0</v>
      </c>
      <c r="AO123" s="240">
        <v>1</v>
      </c>
      <c r="AP123" s="240"/>
      <c r="AQ123" s="240"/>
      <c r="AR123" s="244">
        <f t="shared" si="57"/>
        <v>0</v>
      </c>
      <c r="AS123" s="240">
        <v>1</v>
      </c>
      <c r="AT123" s="240"/>
      <c r="AU123" s="240"/>
      <c r="AV123" s="241">
        <f t="shared" si="58"/>
        <v>0</v>
      </c>
      <c r="AW123" s="240">
        <v>1</v>
      </c>
      <c r="AX123" s="240"/>
      <c r="AY123" s="240"/>
      <c r="AZ123" s="241">
        <f t="shared" si="59"/>
        <v>0</v>
      </c>
      <c r="BA123" s="238">
        <f t="shared" si="63"/>
        <v>0</v>
      </c>
      <c r="BB123" s="245">
        <v>0</v>
      </c>
      <c r="BC123" s="238">
        <f t="shared" si="60"/>
        <v>0</v>
      </c>
      <c r="BD123" s="238" t="str">
        <f t="shared" si="61"/>
        <v>geen actie</v>
      </c>
      <c r="BE123" s="246">
        <v>122</v>
      </c>
    </row>
    <row r="124" spans="1:58" ht="17.25" customHeight="1" x14ac:dyDescent="0.25">
      <c r="A124" s="231">
        <v>123</v>
      </c>
      <c r="B124" s="231" t="str">
        <f t="shared" si="49"/>
        <v>v</v>
      </c>
      <c r="C124" s="149"/>
      <c r="D124" s="232"/>
      <c r="E124" s="251"/>
      <c r="F124" s="231"/>
      <c r="G124" s="255"/>
      <c r="H124" s="236"/>
      <c r="I124" s="238"/>
      <c r="J124" s="178">
        <f>[3]Aantallen!$B$1-I124</f>
        <v>2020</v>
      </c>
      <c r="K124" s="238">
        <f t="shared" si="62"/>
        <v>0</v>
      </c>
      <c r="L124" s="239">
        <v>0</v>
      </c>
      <c r="M124" s="240">
        <v>1</v>
      </c>
      <c r="N124" s="240"/>
      <c r="O124" s="240"/>
      <c r="P124" s="241">
        <f t="shared" si="50"/>
        <v>0</v>
      </c>
      <c r="Q124" s="240">
        <v>1</v>
      </c>
      <c r="R124" s="240"/>
      <c r="S124" s="240"/>
      <c r="T124" s="241">
        <f t="shared" si="51"/>
        <v>0</v>
      </c>
      <c r="U124" s="240">
        <v>1</v>
      </c>
      <c r="V124" s="240"/>
      <c r="W124" s="240"/>
      <c r="X124" s="241">
        <f t="shared" si="52"/>
        <v>0</v>
      </c>
      <c r="Y124" s="240">
        <v>1</v>
      </c>
      <c r="Z124" s="240"/>
      <c r="AA124" s="240"/>
      <c r="AB124" s="241">
        <f t="shared" si="53"/>
        <v>0</v>
      </c>
      <c r="AC124" s="240">
        <v>1</v>
      </c>
      <c r="AD124" s="240"/>
      <c r="AE124" s="240"/>
      <c r="AF124" s="242">
        <f t="shared" si="54"/>
        <v>0</v>
      </c>
      <c r="AG124" s="240">
        <v>1</v>
      </c>
      <c r="AH124" s="240"/>
      <c r="AI124" s="240"/>
      <c r="AJ124" s="242">
        <f t="shared" si="55"/>
        <v>0</v>
      </c>
      <c r="AK124" s="240">
        <v>1</v>
      </c>
      <c r="AL124" s="240"/>
      <c r="AM124" s="240"/>
      <c r="AN124" s="243">
        <f t="shared" si="56"/>
        <v>0</v>
      </c>
      <c r="AO124" s="240">
        <v>1</v>
      </c>
      <c r="AP124" s="240"/>
      <c r="AQ124" s="240"/>
      <c r="AR124" s="244">
        <f t="shared" si="57"/>
        <v>0</v>
      </c>
      <c r="AS124" s="240">
        <v>1</v>
      </c>
      <c r="AT124" s="240"/>
      <c r="AU124" s="240"/>
      <c r="AV124" s="241">
        <f t="shared" si="58"/>
        <v>0</v>
      </c>
      <c r="AW124" s="240">
        <v>1</v>
      </c>
      <c r="AX124" s="240"/>
      <c r="AY124" s="240"/>
      <c r="AZ124" s="241">
        <f t="shared" si="59"/>
        <v>0</v>
      </c>
      <c r="BA124" s="238">
        <f t="shared" si="63"/>
        <v>0</v>
      </c>
      <c r="BB124" s="245">
        <v>0</v>
      </c>
      <c r="BC124" s="238">
        <f t="shared" si="60"/>
        <v>0</v>
      </c>
      <c r="BD124" s="238" t="str">
        <f t="shared" si="61"/>
        <v>geen actie</v>
      </c>
      <c r="BE124" s="246">
        <v>123</v>
      </c>
      <c r="BF124" s="246"/>
    </row>
    <row r="125" spans="1:58" ht="17.25" customHeight="1" x14ac:dyDescent="0.25">
      <c r="A125" s="231">
        <v>124</v>
      </c>
      <c r="B125" s="231" t="str">
        <f t="shared" si="49"/>
        <v>v</v>
      </c>
      <c r="C125" s="149"/>
      <c r="D125" s="232"/>
      <c r="E125" s="251"/>
      <c r="F125" s="253"/>
      <c r="G125" s="255"/>
      <c r="H125" s="236"/>
      <c r="I125" s="231"/>
      <c r="J125" s="178">
        <f>[3]Aantallen!$B$1-I125</f>
        <v>2020</v>
      </c>
      <c r="K125" s="238">
        <f t="shared" si="62"/>
        <v>0</v>
      </c>
      <c r="L125" s="239">
        <v>0</v>
      </c>
      <c r="M125" s="240">
        <v>1</v>
      </c>
      <c r="N125" s="240"/>
      <c r="O125" s="240"/>
      <c r="P125" s="241">
        <f t="shared" si="50"/>
        <v>0</v>
      </c>
      <c r="Q125" s="240">
        <v>1</v>
      </c>
      <c r="R125" s="240"/>
      <c r="S125" s="240"/>
      <c r="T125" s="241">
        <f t="shared" si="51"/>
        <v>0</v>
      </c>
      <c r="U125" s="240">
        <v>1</v>
      </c>
      <c r="V125" s="240"/>
      <c r="W125" s="240"/>
      <c r="X125" s="241">
        <f t="shared" si="52"/>
        <v>0</v>
      </c>
      <c r="Y125" s="240">
        <v>1</v>
      </c>
      <c r="Z125" s="240"/>
      <c r="AA125" s="240"/>
      <c r="AB125" s="241">
        <f t="shared" si="53"/>
        <v>0</v>
      </c>
      <c r="AC125" s="240">
        <v>1</v>
      </c>
      <c r="AD125" s="240"/>
      <c r="AE125" s="240"/>
      <c r="AF125" s="242">
        <f t="shared" si="54"/>
        <v>0</v>
      </c>
      <c r="AG125" s="240">
        <v>1</v>
      </c>
      <c r="AH125" s="240"/>
      <c r="AI125" s="240"/>
      <c r="AJ125" s="242">
        <f t="shared" si="55"/>
        <v>0</v>
      </c>
      <c r="AK125" s="240">
        <v>1</v>
      </c>
      <c r="AL125" s="240"/>
      <c r="AM125" s="240"/>
      <c r="AN125" s="243">
        <f t="shared" si="56"/>
        <v>0</v>
      </c>
      <c r="AO125" s="240">
        <v>1</v>
      </c>
      <c r="AP125" s="240"/>
      <c r="AQ125" s="240"/>
      <c r="AR125" s="244">
        <f t="shared" si="57"/>
        <v>0</v>
      </c>
      <c r="AS125" s="240">
        <v>1</v>
      </c>
      <c r="AT125" s="240"/>
      <c r="AU125" s="240"/>
      <c r="AV125" s="241">
        <f t="shared" si="58"/>
        <v>0</v>
      </c>
      <c r="AW125" s="240">
        <v>1</v>
      </c>
      <c r="AX125" s="240"/>
      <c r="AY125" s="240"/>
      <c r="AZ125" s="241">
        <f t="shared" si="59"/>
        <v>0</v>
      </c>
      <c r="BA125" s="238">
        <f t="shared" si="63"/>
        <v>0</v>
      </c>
      <c r="BB125" s="245">
        <v>0</v>
      </c>
      <c r="BC125" s="238">
        <f t="shared" si="60"/>
        <v>0</v>
      </c>
      <c r="BD125" s="238" t="str">
        <f t="shared" si="61"/>
        <v>geen actie</v>
      </c>
      <c r="BE125" s="246">
        <v>124</v>
      </c>
    </row>
    <row r="126" spans="1:58" ht="17.25" customHeight="1" x14ac:dyDescent="0.25">
      <c r="A126" s="231">
        <v>125</v>
      </c>
      <c r="B126" s="231" t="str">
        <f t="shared" si="49"/>
        <v>v</v>
      </c>
      <c r="C126" s="149"/>
      <c r="D126" s="232"/>
      <c r="E126" s="174"/>
      <c r="F126" s="253"/>
      <c r="G126" s="255"/>
      <c r="H126" s="236"/>
      <c r="I126" s="231"/>
      <c r="J126" s="178">
        <f>[3]Aantallen!$B$1-I126</f>
        <v>2020</v>
      </c>
      <c r="K126" s="238">
        <f t="shared" si="62"/>
        <v>0</v>
      </c>
      <c r="L126" s="239">
        <v>0</v>
      </c>
      <c r="M126" s="240">
        <v>1</v>
      </c>
      <c r="N126" s="240"/>
      <c r="O126" s="240"/>
      <c r="P126" s="241">
        <f t="shared" si="50"/>
        <v>0</v>
      </c>
      <c r="Q126" s="240">
        <v>1</v>
      </c>
      <c r="R126" s="240"/>
      <c r="S126" s="240"/>
      <c r="T126" s="241">
        <f t="shared" si="51"/>
        <v>0</v>
      </c>
      <c r="U126" s="240">
        <v>1</v>
      </c>
      <c r="V126" s="240"/>
      <c r="W126" s="240"/>
      <c r="X126" s="241">
        <f t="shared" si="52"/>
        <v>0</v>
      </c>
      <c r="Y126" s="240">
        <v>1</v>
      </c>
      <c r="Z126" s="240"/>
      <c r="AA126" s="240"/>
      <c r="AB126" s="241">
        <f t="shared" si="53"/>
        <v>0</v>
      </c>
      <c r="AC126" s="240">
        <v>1</v>
      </c>
      <c r="AD126" s="240"/>
      <c r="AE126" s="240"/>
      <c r="AF126" s="242">
        <f t="shared" si="54"/>
        <v>0</v>
      </c>
      <c r="AG126" s="240">
        <v>1</v>
      </c>
      <c r="AH126" s="240"/>
      <c r="AI126" s="240"/>
      <c r="AJ126" s="242">
        <f t="shared" si="55"/>
        <v>0</v>
      </c>
      <c r="AK126" s="240">
        <v>1</v>
      </c>
      <c r="AL126" s="240"/>
      <c r="AM126" s="240"/>
      <c r="AN126" s="243">
        <f t="shared" si="56"/>
        <v>0</v>
      </c>
      <c r="AO126" s="240">
        <v>1</v>
      </c>
      <c r="AP126" s="240"/>
      <c r="AQ126" s="240"/>
      <c r="AR126" s="244">
        <f t="shared" si="57"/>
        <v>0</v>
      </c>
      <c r="AS126" s="240">
        <v>1</v>
      </c>
      <c r="AT126" s="240"/>
      <c r="AU126" s="240"/>
      <c r="AV126" s="241">
        <f t="shared" si="58"/>
        <v>0</v>
      </c>
      <c r="AW126" s="240">
        <v>1</v>
      </c>
      <c r="AX126" s="240"/>
      <c r="AY126" s="240"/>
      <c r="AZ126" s="241">
        <f t="shared" si="59"/>
        <v>0</v>
      </c>
      <c r="BA126" s="238">
        <f t="shared" si="63"/>
        <v>0</v>
      </c>
      <c r="BB126" s="245">
        <v>0</v>
      </c>
      <c r="BC126" s="238">
        <f t="shared" si="60"/>
        <v>0</v>
      </c>
      <c r="BD126" s="238" t="str">
        <f t="shared" si="61"/>
        <v>geen actie</v>
      </c>
      <c r="BE126" s="246">
        <v>125</v>
      </c>
    </row>
    <row r="127" spans="1:58" ht="17.25" customHeight="1" x14ac:dyDescent="0.25">
      <c r="A127" s="231">
        <v>126</v>
      </c>
      <c r="B127" s="231" t="str">
        <f t="shared" si="49"/>
        <v>v</v>
      </c>
      <c r="C127" s="149"/>
      <c r="D127" s="232"/>
      <c r="E127" s="251"/>
      <c r="F127" s="231"/>
      <c r="G127" s="255"/>
      <c r="H127" s="236"/>
      <c r="I127" s="238"/>
      <c r="J127" s="178">
        <f>[3]Aantallen!$B$1-I127</f>
        <v>2020</v>
      </c>
      <c r="K127" s="238">
        <f t="shared" si="62"/>
        <v>0</v>
      </c>
      <c r="L127" s="239">
        <v>0</v>
      </c>
      <c r="M127" s="240">
        <v>1</v>
      </c>
      <c r="N127" s="240"/>
      <c r="O127" s="240"/>
      <c r="P127" s="241">
        <f t="shared" si="50"/>
        <v>0</v>
      </c>
      <c r="Q127" s="240">
        <v>1</v>
      </c>
      <c r="R127" s="240"/>
      <c r="S127" s="240"/>
      <c r="T127" s="241">
        <f t="shared" si="51"/>
        <v>0</v>
      </c>
      <c r="U127" s="240">
        <v>1</v>
      </c>
      <c r="V127" s="240"/>
      <c r="W127" s="240"/>
      <c r="X127" s="241">
        <f t="shared" si="52"/>
        <v>0</v>
      </c>
      <c r="Y127" s="240">
        <v>1</v>
      </c>
      <c r="Z127" s="240"/>
      <c r="AA127" s="240"/>
      <c r="AB127" s="241">
        <f t="shared" si="53"/>
        <v>0</v>
      </c>
      <c r="AC127" s="240">
        <v>1</v>
      </c>
      <c r="AD127" s="240"/>
      <c r="AE127" s="240"/>
      <c r="AF127" s="242">
        <f t="shared" si="54"/>
        <v>0</v>
      </c>
      <c r="AG127" s="240">
        <v>1</v>
      </c>
      <c r="AH127" s="240"/>
      <c r="AI127" s="240"/>
      <c r="AJ127" s="242">
        <f t="shared" si="55"/>
        <v>0</v>
      </c>
      <c r="AK127" s="240">
        <v>1</v>
      </c>
      <c r="AL127" s="240"/>
      <c r="AM127" s="240"/>
      <c r="AN127" s="243">
        <f t="shared" si="56"/>
        <v>0</v>
      </c>
      <c r="AO127" s="240">
        <v>1</v>
      </c>
      <c r="AP127" s="240"/>
      <c r="AQ127" s="240"/>
      <c r="AR127" s="244">
        <f t="shared" si="57"/>
        <v>0</v>
      </c>
      <c r="AS127" s="240">
        <v>1</v>
      </c>
      <c r="AT127" s="240"/>
      <c r="AU127" s="240"/>
      <c r="AV127" s="241">
        <f t="shared" si="58"/>
        <v>0</v>
      </c>
      <c r="AW127" s="240">
        <v>1</v>
      </c>
      <c r="AX127" s="240"/>
      <c r="AY127" s="240"/>
      <c r="AZ127" s="241">
        <f t="shared" si="59"/>
        <v>0</v>
      </c>
      <c r="BA127" s="238">
        <f t="shared" si="63"/>
        <v>0</v>
      </c>
      <c r="BB127" s="245">
        <v>0</v>
      </c>
      <c r="BC127" s="238">
        <f t="shared" si="60"/>
        <v>0</v>
      </c>
      <c r="BD127" s="238" t="str">
        <f t="shared" si="61"/>
        <v>geen actie</v>
      </c>
      <c r="BE127" s="246">
        <v>126</v>
      </c>
      <c r="BF127" s="246" t="s">
        <v>412</v>
      </c>
    </row>
    <row r="128" spans="1:58" ht="17.25" customHeight="1" x14ac:dyDescent="0.25">
      <c r="A128" s="231">
        <v>127</v>
      </c>
      <c r="B128" s="231" t="str">
        <f t="shared" si="49"/>
        <v>v</v>
      </c>
      <c r="C128" s="149"/>
      <c r="D128" s="232"/>
      <c r="E128" s="251"/>
      <c r="F128" s="231"/>
      <c r="G128" s="255"/>
      <c r="H128" s="236"/>
      <c r="I128" s="238"/>
      <c r="J128" s="178">
        <f>[3]Aantallen!$B$1-I128</f>
        <v>2020</v>
      </c>
      <c r="K128" s="238">
        <f t="shared" si="62"/>
        <v>0</v>
      </c>
      <c r="L128" s="239">
        <v>0</v>
      </c>
      <c r="M128" s="240">
        <v>1</v>
      </c>
      <c r="N128" s="240"/>
      <c r="O128" s="240"/>
      <c r="P128" s="241">
        <f t="shared" si="50"/>
        <v>0</v>
      </c>
      <c r="Q128" s="240">
        <v>1</v>
      </c>
      <c r="R128" s="240"/>
      <c r="S128" s="240"/>
      <c r="T128" s="241">
        <f t="shared" si="51"/>
        <v>0</v>
      </c>
      <c r="U128" s="240">
        <v>1</v>
      </c>
      <c r="V128" s="240"/>
      <c r="W128" s="240"/>
      <c r="X128" s="241">
        <f t="shared" si="52"/>
        <v>0</v>
      </c>
      <c r="Y128" s="240">
        <v>1</v>
      </c>
      <c r="Z128" s="240"/>
      <c r="AA128" s="240"/>
      <c r="AB128" s="241">
        <f t="shared" si="53"/>
        <v>0</v>
      </c>
      <c r="AC128" s="240">
        <v>1</v>
      </c>
      <c r="AD128" s="240"/>
      <c r="AE128" s="240"/>
      <c r="AF128" s="242">
        <f t="shared" si="54"/>
        <v>0</v>
      </c>
      <c r="AG128" s="240">
        <v>1</v>
      </c>
      <c r="AH128" s="240"/>
      <c r="AI128" s="240"/>
      <c r="AJ128" s="242">
        <f t="shared" si="55"/>
        <v>0</v>
      </c>
      <c r="AK128" s="240">
        <v>1</v>
      </c>
      <c r="AL128" s="240"/>
      <c r="AM128" s="240"/>
      <c r="AN128" s="243">
        <f t="shared" si="56"/>
        <v>0</v>
      </c>
      <c r="AO128" s="240">
        <v>1</v>
      </c>
      <c r="AP128" s="240"/>
      <c r="AQ128" s="240"/>
      <c r="AR128" s="244">
        <f t="shared" si="57"/>
        <v>0</v>
      </c>
      <c r="AS128" s="240">
        <v>1</v>
      </c>
      <c r="AT128" s="240"/>
      <c r="AU128" s="240"/>
      <c r="AV128" s="241">
        <f t="shared" si="58"/>
        <v>0</v>
      </c>
      <c r="AW128" s="240">
        <v>1</v>
      </c>
      <c r="AX128" s="240"/>
      <c r="AY128" s="240"/>
      <c r="AZ128" s="241">
        <f t="shared" si="59"/>
        <v>0</v>
      </c>
      <c r="BA128" s="238">
        <f t="shared" si="63"/>
        <v>0</v>
      </c>
      <c r="BB128" s="245">
        <v>0</v>
      </c>
      <c r="BC128" s="238">
        <f t="shared" si="60"/>
        <v>0</v>
      </c>
      <c r="BD128" s="238" t="str">
        <f t="shared" si="61"/>
        <v>geen actie</v>
      </c>
      <c r="BE128" s="246">
        <v>127</v>
      </c>
    </row>
    <row r="129" ht="17.25" customHeight="1" x14ac:dyDescent="0.2"/>
    <row r="130" ht="17.25" customHeight="1" x14ac:dyDescent="0.2"/>
    <row r="131" ht="17.25" customHeight="1" x14ac:dyDescent="0.2"/>
    <row r="132" ht="17.25" customHeight="1" x14ac:dyDescent="0.2"/>
    <row r="133" ht="17.25" customHeight="1" x14ac:dyDescent="0.2"/>
    <row r="134" ht="17.25" customHeight="1" x14ac:dyDescent="0.2"/>
    <row r="135" ht="17.25" customHeight="1" x14ac:dyDescent="0.2"/>
    <row r="136" ht="17.25" customHeight="1" x14ac:dyDescent="0.2"/>
    <row r="137" ht="17.25" customHeight="1" x14ac:dyDescent="0.2"/>
    <row r="138" ht="17.25" customHeight="1" x14ac:dyDescent="0.2"/>
    <row r="139" ht="17.25" customHeight="1" x14ac:dyDescent="0.2"/>
    <row r="140" ht="17.25" customHeight="1" x14ac:dyDescent="0.2"/>
    <row r="141" ht="17.25" customHeight="1" x14ac:dyDescent="0.2"/>
    <row r="142" ht="17.25" customHeight="1" x14ac:dyDescent="0.2"/>
    <row r="143" ht="17.25" customHeight="1" x14ac:dyDescent="0.2"/>
    <row r="144" ht="17.25" customHeight="1" x14ac:dyDescent="0.2"/>
    <row r="145" ht="17.25" customHeight="1" x14ac:dyDescent="0.2"/>
    <row r="146" ht="17.25" customHeight="1" x14ac:dyDescent="0.2"/>
    <row r="147" ht="17.25" customHeight="1" x14ac:dyDescent="0.2"/>
  </sheetData>
  <autoFilter ref="A1:BE128" xr:uid="{00000000-0009-0000-0000-000004000000}">
    <sortState xmlns:xlrd2="http://schemas.microsoft.com/office/spreadsheetml/2017/richdata2" ref="A2:BE128">
      <sortCondition ref="E2:E124"/>
    </sortState>
  </autoFilter>
  <conditionalFormatting sqref="BA2:BC128">
    <cfRule type="expression" dxfId="129" priority="10">
      <formula>NOT(ISERROR(SEARCH("diploma",BA2)))</formula>
    </cfRule>
    <cfRule type="expression" dxfId="128" priority="11">
      <formula>NOT(ISERROR(SEARCH("diploma",BA2)))</formula>
    </cfRule>
  </conditionalFormatting>
  <conditionalFormatting sqref="I8:I9 I12:I28 I34:I35 I37:I38 I78:I81 I84:I87 I98:I128 I40:I48">
    <cfRule type="cellIs" dxfId="127" priority="12" operator="greaterThan">
      <formula>1900</formula>
    </cfRule>
  </conditionalFormatting>
  <conditionalFormatting sqref="B2:B128">
    <cfRule type="cellIs" dxfId="126" priority="13" operator="equal">
      <formula>"v"</formula>
    </cfRule>
    <cfRule type="cellIs" dxfId="125" priority="14" operator="equal">
      <formula>"x"</formula>
    </cfRule>
  </conditionalFormatting>
  <conditionalFormatting sqref="Q1">
    <cfRule type="cellIs" dxfId="124" priority="15" operator="between">
      <formula>0</formula>
      <formula>200</formula>
    </cfRule>
  </conditionalFormatting>
  <conditionalFormatting sqref="W1">
    <cfRule type="cellIs" dxfId="123" priority="16" operator="between">
      <formula>1</formula>
      <formula>200</formula>
    </cfRule>
  </conditionalFormatting>
  <conditionalFormatting sqref="U1">
    <cfRule type="cellIs" dxfId="122" priority="17" operator="between">
      <formula>0</formula>
      <formula>200</formula>
    </cfRule>
  </conditionalFormatting>
  <conditionalFormatting sqref="Y1">
    <cfRule type="cellIs" dxfId="121" priority="18" operator="between">
      <formula>0</formula>
      <formula>200</formula>
    </cfRule>
  </conditionalFormatting>
  <conditionalFormatting sqref="AC1">
    <cfRule type="cellIs" dxfId="120" priority="19" operator="between">
      <formula>0</formula>
      <formula>200</formula>
    </cfRule>
  </conditionalFormatting>
  <conditionalFormatting sqref="AG1">
    <cfRule type="cellIs" dxfId="119" priority="20" operator="between">
      <formula>0</formula>
      <formula>200</formula>
    </cfRule>
  </conditionalFormatting>
  <conditionalFormatting sqref="AK1">
    <cfRule type="cellIs" dxfId="118" priority="21" operator="between">
      <formula>0</formula>
      <formula>200</formula>
    </cfRule>
  </conditionalFormatting>
  <conditionalFormatting sqref="AO1">
    <cfRule type="cellIs" dxfId="117" priority="22" operator="between">
      <formula>0</formula>
      <formula>200</formula>
    </cfRule>
  </conditionalFormatting>
  <conditionalFormatting sqref="AS1">
    <cfRule type="cellIs" dxfId="116" priority="23" operator="between">
      <formula>0</formula>
      <formula>200</formula>
    </cfRule>
  </conditionalFormatting>
  <conditionalFormatting sqref="AW1">
    <cfRule type="cellIs" dxfId="115" priority="24" operator="between">
      <formula>0</formula>
      <formula>200</formula>
    </cfRule>
  </conditionalFormatting>
  <conditionalFormatting sqref="M1:AZ1 M129:AZ1048576 M2:AF128 AJ2:AZ128">
    <cfRule type="cellIs" dxfId="114" priority="25" operator="greaterThan">
      <formula>150</formula>
    </cfRule>
  </conditionalFormatting>
  <conditionalFormatting sqref="BD2:BD128">
    <cfRule type="containsText" dxfId="113" priority="8" operator="containsText" text="geen actie">
      <formula>NOT(ISERROR(SEARCH("geen actie",BD2)))</formula>
    </cfRule>
    <cfRule type="cellIs" dxfId="112" priority="9" operator="greaterThan">
      <formula>"diploma"</formula>
    </cfRule>
  </conditionalFormatting>
  <conditionalFormatting sqref="F2:F38 F51:F128">
    <cfRule type="cellIs" dxfId="111" priority="7" operator="lessThan">
      <formula>1000</formula>
    </cfRule>
  </conditionalFormatting>
  <conditionalFormatting sqref="AG2:AI128">
    <cfRule type="cellIs" dxfId="110" priority="6" operator="greaterThan">
      <formula>150</formula>
    </cfRule>
  </conditionalFormatting>
  <conditionalFormatting sqref="F39">
    <cfRule type="cellIs" dxfId="109" priority="5" operator="lessThan">
      <formula>1000</formula>
    </cfRule>
  </conditionalFormatting>
  <conditionalFormatting sqref="J2:J128">
    <cfRule type="cellIs" dxfId="108" priority="2" operator="equal">
      <formula>12</formula>
    </cfRule>
    <cfRule type="cellIs" dxfId="107" priority="3" operator="lessThan">
      <formula>19</formula>
    </cfRule>
    <cfRule type="cellIs" dxfId="106" priority="4" operator="greaterThan">
      <formula>19</formula>
    </cfRule>
  </conditionalFormatting>
  <conditionalFormatting sqref="F40:F50">
    <cfRule type="cellIs" dxfId="105" priority="1" operator="lessThan">
      <formula>1000</formula>
    </cfRule>
  </conditionalFormatting>
  <pageMargins left="0.75" right="0.75" top="1" bottom="1" header="0.51180555555555496" footer="0.51180555555555496"/>
  <pageSetup paperSize="9" firstPageNumber="0" orientation="landscape" horizontalDpi="300" verticalDpi="300"/>
  <rowBreaks count="1" manualBreakCount="1">
    <brk id="36" max="16383" man="1"/>
  </rowBreaks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40C97-7F39-431D-B28B-402DDF8377A1}">
  <sheetPr codeName="Blad8"/>
  <dimension ref="A1:AMV188"/>
  <sheetViews>
    <sheetView zoomScale="115" zoomScaleNormal="115" workbookViewId="0">
      <pane xSplit="10" ySplit="1" topLeftCell="AQ2" activePane="bottomRight" state="frozen"/>
      <selection activeCell="N19" sqref="N19"/>
      <selection pane="topRight" activeCell="N19" sqref="N19"/>
      <selection pane="bottomLeft" activeCell="N19" sqref="N19"/>
      <selection pane="bottomRight" activeCell="D2" sqref="D2:D6"/>
    </sheetView>
  </sheetViews>
  <sheetFormatPr defaultColWidth="8.85546875" defaultRowHeight="15" x14ac:dyDescent="0.25"/>
  <cols>
    <col min="1" max="1" width="6" style="148" customWidth="1"/>
    <col min="2" max="2" width="6.42578125" style="148" customWidth="1"/>
    <col min="3" max="3" width="5.7109375" style="148" customWidth="1"/>
    <col min="4" max="4" width="10.42578125" style="201" customWidth="1"/>
    <col min="5" max="5" width="28.42578125" style="208" customWidth="1"/>
    <col min="6" max="6" width="8.28515625" style="226" customWidth="1"/>
    <col min="7" max="7" width="11.7109375" style="210" customWidth="1"/>
    <col min="8" max="8" width="9.42578125" style="183" customWidth="1"/>
    <col min="9" max="9" width="10.140625" style="148" customWidth="1"/>
    <col min="10" max="11" width="10" style="148" customWidth="1"/>
    <col min="12" max="12" width="9" style="183" customWidth="1"/>
    <col min="13" max="13" width="6.42578125" style="183" customWidth="1"/>
    <col min="14" max="14" width="5.7109375" style="183" customWidth="1"/>
    <col min="15" max="16" width="6.28515625" style="183" customWidth="1"/>
    <col min="17" max="17" width="8.28515625" style="150" customWidth="1"/>
    <col min="18" max="26" width="6.7109375" style="150" customWidth="1"/>
    <col min="27" max="27" width="6.7109375" style="148" customWidth="1"/>
    <col min="28" max="31" width="6.7109375" style="150" customWidth="1"/>
    <col min="32" max="32" width="6.7109375" style="183" customWidth="1"/>
    <col min="33" max="36" width="6.7109375" style="150" customWidth="1"/>
    <col min="37" max="42" width="6.7109375" style="183" customWidth="1"/>
    <col min="43" max="43" width="9.140625" style="183" customWidth="1"/>
    <col min="44" max="44" width="4.140625" style="183" customWidth="1"/>
    <col min="45" max="46" width="5.42578125" style="183" customWidth="1"/>
    <col min="47" max="47" width="5.28515625" style="183" customWidth="1"/>
    <col min="48" max="48" width="6.42578125" style="183" customWidth="1"/>
    <col min="49" max="52" width="5.42578125" style="183" customWidth="1"/>
    <col min="53" max="53" width="8.7109375" style="183" customWidth="1"/>
    <col min="54" max="57" width="5.42578125" style="183" customWidth="1"/>
    <col min="58" max="58" width="8.7109375" style="183" customWidth="1"/>
    <col min="59" max="59" width="5.42578125" style="183" customWidth="1"/>
    <col min="60" max="61" width="5.140625" style="183" customWidth="1"/>
    <col min="62" max="63" width="6.28515625" style="183" customWidth="1"/>
    <col min="64" max="64" width="6.28515625" style="212" customWidth="1"/>
    <col min="65" max="65" width="6.28515625" style="183" customWidth="1"/>
    <col min="66" max="66" width="19.140625" style="183" customWidth="1"/>
    <col min="67" max="67" width="4.42578125" style="211" customWidth="1"/>
    <col min="68" max="68" width="12" style="150" customWidth="1"/>
    <col min="69" max="71" width="11.42578125" style="150" customWidth="1"/>
    <col min="72" max="72" width="10.140625" style="150" customWidth="1"/>
    <col min="73" max="267" width="11.42578125" style="150" customWidth="1"/>
    <col min="268" max="268" width="4.28515625" style="150" customWidth="1"/>
    <col min="269" max="269" width="6.42578125" style="150" customWidth="1"/>
    <col min="270" max="270" width="5.7109375" style="150" customWidth="1"/>
    <col min="271" max="271" width="7.28515625" style="150" customWidth="1"/>
    <col min="272" max="272" width="28.42578125" style="150" customWidth="1"/>
    <col min="273" max="273" width="7.42578125" style="150" customWidth="1"/>
    <col min="274" max="274" width="11.7109375" style="150" customWidth="1"/>
    <col min="275" max="275" width="9.42578125" style="150" customWidth="1"/>
    <col min="276" max="276" width="10.140625" style="150" customWidth="1"/>
    <col min="277" max="314" width="11.42578125" style="150" customWidth="1"/>
    <col min="315" max="315" width="8.7109375" style="150" customWidth="1"/>
    <col min="316" max="316" width="5.42578125" style="150" customWidth="1"/>
    <col min="317" max="317" width="5.140625" style="150" customWidth="1"/>
    <col min="318" max="321" width="6.28515625" style="150" customWidth="1"/>
    <col min="322" max="322" width="19" style="150" customWidth="1"/>
    <col min="323" max="323" width="4.42578125" style="150" customWidth="1"/>
    <col min="324" max="324" width="12" style="150" customWidth="1"/>
    <col min="325" max="327" width="11.42578125" style="150" customWidth="1"/>
    <col min="328" max="328" width="10.140625" style="150" customWidth="1"/>
    <col min="329" max="523" width="11.42578125" style="150" customWidth="1"/>
    <col min="524" max="524" width="4.28515625" style="150" customWidth="1"/>
    <col min="525" max="525" width="6.42578125" style="150" customWidth="1"/>
    <col min="526" max="526" width="5.7109375" style="150" customWidth="1"/>
    <col min="527" max="527" width="7.28515625" style="150" customWidth="1"/>
    <col min="528" max="528" width="28.42578125" style="150" customWidth="1"/>
    <col min="529" max="529" width="7.42578125" style="150" customWidth="1"/>
    <col min="530" max="530" width="11.7109375" style="150" customWidth="1"/>
    <col min="531" max="531" width="9.42578125" style="150" customWidth="1"/>
    <col min="532" max="532" width="10.140625" style="150" customWidth="1"/>
    <col min="533" max="570" width="11.42578125" style="150" customWidth="1"/>
    <col min="571" max="571" width="8.7109375" style="150" customWidth="1"/>
    <col min="572" max="572" width="5.42578125" style="150" customWidth="1"/>
    <col min="573" max="573" width="5.140625" style="150" customWidth="1"/>
    <col min="574" max="577" width="6.28515625" style="150" customWidth="1"/>
    <col min="578" max="578" width="19" style="150" customWidth="1"/>
    <col min="579" max="579" width="4.42578125" style="150" customWidth="1"/>
    <col min="580" max="580" width="12" style="150" customWidth="1"/>
    <col min="581" max="583" width="11.42578125" style="150" customWidth="1"/>
    <col min="584" max="584" width="10.140625" style="150" customWidth="1"/>
    <col min="585" max="779" width="11.42578125" style="150" customWidth="1"/>
    <col min="780" max="780" width="4.28515625" style="150" customWidth="1"/>
    <col min="781" max="781" width="6.42578125" style="150" customWidth="1"/>
    <col min="782" max="782" width="5.7109375" style="150" customWidth="1"/>
    <col min="783" max="783" width="7.28515625" style="150" customWidth="1"/>
    <col min="784" max="784" width="28.42578125" style="150" customWidth="1"/>
    <col min="785" max="785" width="7.42578125" style="150" customWidth="1"/>
    <col min="786" max="786" width="11.7109375" style="150" customWidth="1"/>
    <col min="787" max="787" width="9.42578125" style="150" customWidth="1"/>
    <col min="788" max="788" width="10.140625" style="150" customWidth="1"/>
    <col min="789" max="826" width="11.42578125" style="150" customWidth="1"/>
    <col min="827" max="827" width="8.7109375" style="150" customWidth="1"/>
    <col min="828" max="828" width="5.42578125" style="150" customWidth="1"/>
    <col min="829" max="829" width="5.140625" style="150" customWidth="1"/>
    <col min="830" max="833" width="6.28515625" style="150" customWidth="1"/>
    <col min="834" max="834" width="19" style="150" customWidth="1"/>
    <col min="835" max="835" width="4.42578125" style="150" customWidth="1"/>
    <col min="836" max="836" width="12" style="150" customWidth="1"/>
    <col min="837" max="839" width="11.42578125" style="150" customWidth="1"/>
    <col min="840" max="840" width="10.140625" style="150" customWidth="1"/>
    <col min="841" max="1036" width="11.42578125" style="150" customWidth="1"/>
    <col min="1037" max="16384" width="8.85546875" style="156"/>
  </cols>
  <sheetData>
    <row r="1" spans="1:86" s="150" customFormat="1" ht="55.9" customHeight="1" x14ac:dyDescent="0.5">
      <c r="A1" s="149" t="s">
        <v>207</v>
      </c>
      <c r="B1" s="157" t="s">
        <v>208</v>
      </c>
      <c r="C1" s="227" t="s">
        <v>209</v>
      </c>
      <c r="D1" s="268">
        <f>COUNTIF(D2:D100,"1")</f>
        <v>0</v>
      </c>
      <c r="E1" s="269" t="s">
        <v>210</v>
      </c>
      <c r="F1" s="270" t="s">
        <v>211</v>
      </c>
      <c r="G1" s="271" t="s">
        <v>212</v>
      </c>
      <c r="H1" s="163" t="s">
        <v>306</v>
      </c>
      <c r="I1" s="272" t="s">
        <v>214</v>
      </c>
      <c r="J1" s="160" t="s">
        <v>215</v>
      </c>
      <c r="K1" s="160" t="s">
        <v>216</v>
      </c>
      <c r="L1" s="229" t="s">
        <v>217</v>
      </c>
      <c r="M1" s="165" t="s">
        <v>218</v>
      </c>
      <c r="N1" s="165" t="s">
        <v>413</v>
      </c>
      <c r="O1" s="165" t="s">
        <v>219</v>
      </c>
      <c r="P1" s="165" t="s">
        <v>414</v>
      </c>
      <c r="Q1" s="166" t="s">
        <v>220</v>
      </c>
      <c r="R1" s="165" t="s">
        <v>221</v>
      </c>
      <c r="S1" s="165" t="s">
        <v>99</v>
      </c>
      <c r="T1" s="167" t="s">
        <v>222</v>
      </c>
      <c r="U1" s="167" t="s">
        <v>414</v>
      </c>
      <c r="V1" s="166" t="s">
        <v>223</v>
      </c>
      <c r="W1" s="165" t="s">
        <v>221</v>
      </c>
      <c r="X1" s="165" t="s">
        <v>99</v>
      </c>
      <c r="Y1" s="167" t="s">
        <v>222</v>
      </c>
      <c r="Z1" s="167" t="s">
        <v>414</v>
      </c>
      <c r="AA1" s="168" t="s">
        <v>224</v>
      </c>
      <c r="AB1" s="165" t="s">
        <v>221</v>
      </c>
      <c r="AC1" s="165" t="s">
        <v>99</v>
      </c>
      <c r="AD1" s="167" t="s">
        <v>222</v>
      </c>
      <c r="AE1" s="167" t="s">
        <v>414</v>
      </c>
      <c r="AF1" s="166" t="s">
        <v>225</v>
      </c>
      <c r="AG1" s="165" t="s">
        <v>221</v>
      </c>
      <c r="AH1" s="165" t="s">
        <v>99</v>
      </c>
      <c r="AI1" s="169" t="s">
        <v>226</v>
      </c>
      <c r="AJ1" s="169" t="s">
        <v>414</v>
      </c>
      <c r="AK1" s="168" t="s">
        <v>227</v>
      </c>
      <c r="AL1" s="165" t="s">
        <v>221</v>
      </c>
      <c r="AM1" s="165" t="s">
        <v>99</v>
      </c>
      <c r="AN1" s="169" t="s">
        <v>226</v>
      </c>
      <c r="AO1" s="169" t="s">
        <v>415</v>
      </c>
      <c r="AP1" s="168" t="s">
        <v>228</v>
      </c>
      <c r="AQ1" s="165" t="s">
        <v>221</v>
      </c>
      <c r="AR1" s="165" t="s">
        <v>99</v>
      </c>
      <c r="AS1" s="169" t="s">
        <v>226</v>
      </c>
      <c r="AT1" s="169" t="s">
        <v>414</v>
      </c>
      <c r="AU1" s="168" t="s">
        <v>230</v>
      </c>
      <c r="AV1" s="165" t="s">
        <v>221</v>
      </c>
      <c r="AW1" s="165" t="s">
        <v>99</v>
      </c>
      <c r="AX1" s="169" t="s">
        <v>226</v>
      </c>
      <c r="AY1" s="169" t="s">
        <v>416</v>
      </c>
      <c r="AZ1" s="168" t="s">
        <v>231</v>
      </c>
      <c r="BA1" s="165" t="s">
        <v>221</v>
      </c>
      <c r="BB1" s="165" t="s">
        <v>99</v>
      </c>
      <c r="BC1" s="169" t="s">
        <v>226</v>
      </c>
      <c r="BD1" s="169" t="s">
        <v>414</v>
      </c>
      <c r="BE1" s="168" t="s">
        <v>232</v>
      </c>
      <c r="BF1" s="165" t="s">
        <v>221</v>
      </c>
      <c r="BG1" s="165" t="s">
        <v>99</v>
      </c>
      <c r="BH1" s="169" t="s">
        <v>226</v>
      </c>
      <c r="BI1" s="169" t="s">
        <v>414</v>
      </c>
      <c r="BJ1" s="168" t="s">
        <v>233</v>
      </c>
      <c r="BK1" s="170" t="s">
        <v>234</v>
      </c>
      <c r="BL1" s="171" t="s">
        <v>235</v>
      </c>
      <c r="BM1" s="170" t="s">
        <v>236</v>
      </c>
      <c r="BN1" s="172" t="s">
        <v>237</v>
      </c>
      <c r="BO1" s="172" t="s">
        <v>307</v>
      </c>
      <c r="BT1" s="230"/>
      <c r="CH1" s="230"/>
    </row>
    <row r="2" spans="1:86" ht="15.75" customHeight="1" x14ac:dyDescent="0.25">
      <c r="A2" s="149">
        <v>1</v>
      </c>
      <c r="B2" s="149" t="str">
        <f t="shared" ref="B2:B33" si="0">IF(A2=BO2,"v","x")</f>
        <v>v</v>
      </c>
      <c r="C2" s="149"/>
      <c r="D2" s="153"/>
      <c r="E2" s="249" t="s">
        <v>660</v>
      </c>
      <c r="F2" s="274">
        <v>118308</v>
      </c>
      <c r="G2" s="177" t="s">
        <v>371</v>
      </c>
      <c r="H2" s="176">
        <f t="shared" ref="H2:H33" si="1">SUM(L2+Q2+V2+AA2+AF2+AK2+AP2+AU2+AZ2+BE2+BJ2)</f>
        <v>731.02777777777783</v>
      </c>
      <c r="I2" s="274">
        <v>2008</v>
      </c>
      <c r="J2" s="178">
        <f>[3]Aantallen!$B$1-I2</f>
        <v>12</v>
      </c>
      <c r="K2" s="153">
        <f t="shared" ref="K2:K33" si="2">H2-L2</f>
        <v>243.75</v>
      </c>
      <c r="L2" s="164">
        <v>487.27777777777783</v>
      </c>
      <c r="M2" s="180">
        <v>12</v>
      </c>
      <c r="N2" s="180">
        <v>5</v>
      </c>
      <c r="O2" s="180">
        <v>48</v>
      </c>
      <c r="P2" s="275"/>
      <c r="Q2" s="276">
        <f t="shared" ref="Q2:Q33" si="3">(SUM(N2*10+O2)/M2*10)+P2</f>
        <v>81.666666666666657</v>
      </c>
      <c r="R2" s="180">
        <v>24</v>
      </c>
      <c r="S2" s="180">
        <v>8</v>
      </c>
      <c r="T2" s="180">
        <v>75</v>
      </c>
      <c r="U2" s="180"/>
      <c r="V2" s="276">
        <f t="shared" ref="V2:V33" si="4">(SUM(S2*10+T2)/R2*10)+U2</f>
        <v>64.583333333333329</v>
      </c>
      <c r="W2" s="180">
        <v>1</v>
      </c>
      <c r="X2" s="180"/>
      <c r="Y2" s="180"/>
      <c r="Z2" s="180"/>
      <c r="AA2" s="276">
        <f t="shared" ref="AA2:AA33" si="5">(SUM(X2*10+Y2)/W2*10)+Z2</f>
        <v>0</v>
      </c>
      <c r="AB2" s="180">
        <v>1</v>
      </c>
      <c r="AC2" s="180"/>
      <c r="AD2" s="180"/>
      <c r="AE2" s="180"/>
      <c r="AF2" s="276">
        <f t="shared" ref="AF2:AF33" si="6">(SUM(AC2*10+AD2)/AB2*10)+AE2</f>
        <v>0</v>
      </c>
      <c r="AG2" s="180">
        <v>1</v>
      </c>
      <c r="AH2" s="180"/>
      <c r="AI2" s="180"/>
      <c r="AJ2" s="277"/>
      <c r="AK2" s="276">
        <f t="shared" ref="AK2:AK33" si="7">(SUM(AH2*10+AI2)/AG2*10)+AJ2</f>
        <v>0</v>
      </c>
      <c r="AL2" s="180">
        <v>1</v>
      </c>
      <c r="AM2" s="180"/>
      <c r="AN2" s="180"/>
      <c r="AO2" s="277"/>
      <c r="AP2" s="276">
        <f t="shared" ref="AP2:AP33" si="8">(SUM(AM2*10+AN2)/AL2*10)+AO2</f>
        <v>0</v>
      </c>
      <c r="AQ2" s="180">
        <v>16</v>
      </c>
      <c r="AR2" s="180">
        <v>9</v>
      </c>
      <c r="AS2" s="180">
        <v>66</v>
      </c>
      <c r="AT2" s="277"/>
      <c r="AU2" s="278">
        <f t="shared" ref="AU2:AU33" si="9">SUM(AR2*10+AS2)/AQ2*10</f>
        <v>97.5</v>
      </c>
      <c r="AV2" s="180">
        <v>1</v>
      </c>
      <c r="AW2" s="180"/>
      <c r="AX2" s="180"/>
      <c r="AY2" s="275"/>
      <c r="AZ2" s="276">
        <f t="shared" ref="AZ2:AZ33" si="10">(SUM(AW2*10+AX2)/AV2*10)+AY2</f>
        <v>0</v>
      </c>
      <c r="BA2" s="180">
        <v>1</v>
      </c>
      <c r="BB2" s="180"/>
      <c r="BC2" s="180"/>
      <c r="BD2" s="180"/>
      <c r="BE2" s="276">
        <f t="shared" ref="BE2:BE33" si="11">(SUM(BB2*10+BC2)/BA2*10)+BD2</f>
        <v>0</v>
      </c>
      <c r="BF2" s="180">
        <v>1</v>
      </c>
      <c r="BG2" s="180"/>
      <c r="BH2" s="180"/>
      <c r="BI2" s="180"/>
      <c r="BJ2" s="276">
        <f t="shared" ref="BJ2:BJ33" si="12">(SUM(BG2*10+BH2)/BF2*10)+BI2</f>
        <v>0</v>
      </c>
      <c r="BK2" s="153" t="str">
        <f>IF(H2&lt;250,0,IF(H2&lt;500,250,IF(H2&lt;750,"500",IF(H2&lt;1000,750,IF(H2&lt;1500,1000,IF(H2&lt;2000,1500,IF(H2&lt;2500,2000,IF(H2&lt;3000,2500,3000))))))))</f>
        <v>500</v>
      </c>
      <c r="BL2" s="182">
        <v>500</v>
      </c>
      <c r="BM2" s="153">
        <f t="shared" ref="BM2:BM33" si="13">BK2-BL2</f>
        <v>0</v>
      </c>
      <c r="BN2" s="153" t="str">
        <f t="shared" ref="BN2:BN33" si="14">IF(BM2=0,"geen actie",CONCATENATE("diploma uitschrijven: ",BK2," punten"))</f>
        <v>geen actie</v>
      </c>
      <c r="BO2" s="149">
        <v>1</v>
      </c>
    </row>
    <row r="3" spans="1:86" ht="17.25" customHeight="1" x14ac:dyDescent="0.25">
      <c r="A3" s="149">
        <v>5</v>
      </c>
      <c r="B3" s="149" t="str">
        <f t="shared" si="0"/>
        <v>v</v>
      </c>
      <c r="C3" s="149" t="s">
        <v>239</v>
      </c>
      <c r="D3" s="200"/>
      <c r="E3" s="249" t="s">
        <v>418</v>
      </c>
      <c r="F3" s="274">
        <v>117031</v>
      </c>
      <c r="G3" s="177" t="s">
        <v>649</v>
      </c>
      <c r="H3" s="176">
        <f t="shared" si="1"/>
        <v>81</v>
      </c>
      <c r="I3" s="154">
        <v>2008</v>
      </c>
      <c r="J3" s="178">
        <f>[3]Aantallen!$B$1-I3</f>
        <v>12</v>
      </c>
      <c r="K3" s="153">
        <f t="shared" si="2"/>
        <v>0</v>
      </c>
      <c r="L3" s="164">
        <v>81</v>
      </c>
      <c r="M3" s="180">
        <v>1</v>
      </c>
      <c r="N3" s="180"/>
      <c r="O3" s="180"/>
      <c r="P3" s="275"/>
      <c r="Q3" s="276">
        <f t="shared" si="3"/>
        <v>0</v>
      </c>
      <c r="R3" s="180">
        <v>1</v>
      </c>
      <c r="S3" s="180"/>
      <c r="T3" s="180"/>
      <c r="U3" s="180"/>
      <c r="V3" s="276">
        <f t="shared" si="4"/>
        <v>0</v>
      </c>
      <c r="W3" s="180">
        <v>1</v>
      </c>
      <c r="X3" s="180"/>
      <c r="Y3" s="180"/>
      <c r="Z3" s="180"/>
      <c r="AA3" s="276">
        <f t="shared" si="5"/>
        <v>0</v>
      </c>
      <c r="AB3" s="180">
        <v>1</v>
      </c>
      <c r="AC3" s="180"/>
      <c r="AD3" s="180"/>
      <c r="AE3" s="180"/>
      <c r="AF3" s="276">
        <f t="shared" si="6"/>
        <v>0</v>
      </c>
      <c r="AG3" s="180">
        <v>1</v>
      </c>
      <c r="AH3" s="180"/>
      <c r="AI3" s="180"/>
      <c r="AJ3" s="277"/>
      <c r="AK3" s="276">
        <f t="shared" si="7"/>
        <v>0</v>
      </c>
      <c r="AL3" s="180">
        <v>1</v>
      </c>
      <c r="AM3" s="180"/>
      <c r="AN3" s="180"/>
      <c r="AO3" s="277"/>
      <c r="AP3" s="276">
        <f t="shared" si="8"/>
        <v>0</v>
      </c>
      <c r="AQ3" s="180">
        <v>1</v>
      </c>
      <c r="AR3" s="180"/>
      <c r="AS3" s="180"/>
      <c r="AT3" s="277"/>
      <c r="AU3" s="278">
        <f t="shared" si="9"/>
        <v>0</v>
      </c>
      <c r="AV3" s="180">
        <v>1</v>
      </c>
      <c r="AW3" s="180"/>
      <c r="AX3" s="180"/>
      <c r="AY3" s="275"/>
      <c r="AZ3" s="276">
        <f t="shared" si="10"/>
        <v>0</v>
      </c>
      <c r="BA3" s="180">
        <v>1</v>
      </c>
      <c r="BB3" s="180"/>
      <c r="BC3" s="180"/>
      <c r="BD3" s="180"/>
      <c r="BE3" s="276">
        <f t="shared" si="11"/>
        <v>0</v>
      </c>
      <c r="BF3" s="180">
        <v>1</v>
      </c>
      <c r="BG3" s="180"/>
      <c r="BH3" s="180"/>
      <c r="BI3" s="180"/>
      <c r="BJ3" s="276">
        <f t="shared" si="12"/>
        <v>0</v>
      </c>
      <c r="BK3" s="153">
        <f>IF(H3&lt;250,0,IF(H3&lt;500,250,IF(H3&lt;750,"500",IF(H3&lt;1000,750,IF(H3&lt;1500,1000,IF(H3&lt;2000,1500,IF(H3&lt;2500,2000,IF(H3&lt;3000,2500,3000))))))))</f>
        <v>0</v>
      </c>
      <c r="BL3" s="182">
        <v>0</v>
      </c>
      <c r="BM3" s="153">
        <f t="shared" si="13"/>
        <v>0</v>
      </c>
      <c r="BN3" s="153" t="str">
        <f t="shared" si="14"/>
        <v>geen actie</v>
      </c>
      <c r="BO3" s="149">
        <v>5</v>
      </c>
    </row>
    <row r="4" spans="1:86" ht="18" customHeight="1" x14ac:dyDescent="0.25">
      <c r="A4" s="149">
        <v>3</v>
      </c>
      <c r="B4" s="149" t="str">
        <f t="shared" si="0"/>
        <v>v</v>
      </c>
      <c r="C4" s="149"/>
      <c r="D4" s="200"/>
      <c r="E4" s="249" t="s">
        <v>419</v>
      </c>
      <c r="F4" s="273"/>
      <c r="G4" s="177" t="s">
        <v>374</v>
      </c>
      <c r="H4" s="176">
        <f t="shared" si="1"/>
        <v>37.5</v>
      </c>
      <c r="I4" s="274">
        <v>2008</v>
      </c>
      <c r="J4" s="178">
        <f>[3]Aantallen!$B$1-I4</f>
        <v>12</v>
      </c>
      <c r="K4" s="153">
        <f t="shared" si="2"/>
        <v>0</v>
      </c>
      <c r="L4" s="164">
        <v>37.5</v>
      </c>
      <c r="M4" s="180">
        <v>1</v>
      </c>
      <c r="N4" s="180"/>
      <c r="O4" s="180"/>
      <c r="P4" s="275"/>
      <c r="Q4" s="276">
        <f t="shared" si="3"/>
        <v>0</v>
      </c>
      <c r="R4" s="180">
        <v>1</v>
      </c>
      <c r="S4" s="180"/>
      <c r="T4" s="180"/>
      <c r="U4" s="180"/>
      <c r="V4" s="276">
        <f t="shared" si="4"/>
        <v>0</v>
      </c>
      <c r="W4" s="180">
        <v>1</v>
      </c>
      <c r="X4" s="180"/>
      <c r="Y4" s="180"/>
      <c r="Z4" s="180"/>
      <c r="AA4" s="276">
        <f t="shared" si="5"/>
        <v>0</v>
      </c>
      <c r="AB4" s="180">
        <v>1</v>
      </c>
      <c r="AC4" s="180"/>
      <c r="AD4" s="180"/>
      <c r="AE4" s="180"/>
      <c r="AF4" s="276">
        <f t="shared" si="6"/>
        <v>0</v>
      </c>
      <c r="AG4" s="180">
        <v>1</v>
      </c>
      <c r="AH4" s="180"/>
      <c r="AI4" s="180"/>
      <c r="AJ4" s="277"/>
      <c r="AK4" s="276">
        <f t="shared" si="7"/>
        <v>0</v>
      </c>
      <c r="AL4" s="180">
        <v>1</v>
      </c>
      <c r="AM4" s="180"/>
      <c r="AN4" s="180"/>
      <c r="AO4" s="277"/>
      <c r="AP4" s="276">
        <f t="shared" si="8"/>
        <v>0</v>
      </c>
      <c r="AQ4" s="180">
        <v>1</v>
      </c>
      <c r="AR4" s="180"/>
      <c r="AS4" s="180"/>
      <c r="AT4" s="277"/>
      <c r="AU4" s="278">
        <f t="shared" si="9"/>
        <v>0</v>
      </c>
      <c r="AV4" s="180">
        <v>1</v>
      </c>
      <c r="AW4" s="180"/>
      <c r="AX4" s="180"/>
      <c r="AY4" s="275"/>
      <c r="AZ4" s="276">
        <f t="shared" si="10"/>
        <v>0</v>
      </c>
      <c r="BA4" s="180">
        <v>1</v>
      </c>
      <c r="BB4" s="180"/>
      <c r="BC4" s="180"/>
      <c r="BD4" s="180"/>
      <c r="BE4" s="276">
        <f t="shared" si="11"/>
        <v>0</v>
      </c>
      <c r="BF4" s="180">
        <v>1</v>
      </c>
      <c r="BG4" s="180"/>
      <c r="BH4" s="180"/>
      <c r="BI4" s="180"/>
      <c r="BJ4" s="276">
        <f t="shared" si="12"/>
        <v>0</v>
      </c>
      <c r="BK4" s="153">
        <f>IF(H4&lt;250,0,IF(H4&lt;500,250,IF(H4&lt;750,"500",IF(H4&lt;1000,750,IF(H4&lt;1500,1000,IF(H4&lt;2000,1500,IF(H4&lt;2500,2000,IF(H4&lt;3000,2500,3000))))))))</f>
        <v>0</v>
      </c>
      <c r="BL4" s="182">
        <v>0</v>
      </c>
      <c r="BM4" s="153">
        <f t="shared" si="13"/>
        <v>0</v>
      </c>
      <c r="BN4" s="153" t="str">
        <f t="shared" si="14"/>
        <v>geen actie</v>
      </c>
      <c r="BO4" s="149">
        <v>3</v>
      </c>
    </row>
    <row r="5" spans="1:86" ht="23.25" customHeight="1" x14ac:dyDescent="0.25">
      <c r="A5" s="149">
        <v>7</v>
      </c>
      <c r="B5" s="149" t="str">
        <f t="shared" si="0"/>
        <v>v</v>
      </c>
      <c r="C5" s="149"/>
      <c r="D5" s="217"/>
      <c r="E5" s="249" t="s">
        <v>420</v>
      </c>
      <c r="F5" s="273">
        <v>116493</v>
      </c>
      <c r="G5" s="177" t="s">
        <v>374</v>
      </c>
      <c r="H5" s="176">
        <f t="shared" si="1"/>
        <v>192.08333333333334</v>
      </c>
      <c r="I5" s="274">
        <v>2009</v>
      </c>
      <c r="J5" s="178">
        <f>[3]Aantallen!$B$1-I5</f>
        <v>11</v>
      </c>
      <c r="K5" s="153">
        <f t="shared" si="2"/>
        <v>93.75</v>
      </c>
      <c r="L5" s="164">
        <v>98.333333333333343</v>
      </c>
      <c r="M5" s="180">
        <v>1</v>
      </c>
      <c r="N5" s="180"/>
      <c r="O5" s="180"/>
      <c r="P5" s="275"/>
      <c r="Q5" s="276">
        <f t="shared" si="3"/>
        <v>0</v>
      </c>
      <c r="R5" s="180">
        <v>24</v>
      </c>
      <c r="S5" s="180">
        <v>13</v>
      </c>
      <c r="T5" s="180">
        <v>95</v>
      </c>
      <c r="U5" s="180"/>
      <c r="V5" s="276">
        <f t="shared" si="4"/>
        <v>93.75</v>
      </c>
      <c r="W5" s="180">
        <v>1</v>
      </c>
      <c r="X5" s="180"/>
      <c r="Y5" s="180"/>
      <c r="Z5" s="180"/>
      <c r="AA5" s="276">
        <f t="shared" si="5"/>
        <v>0</v>
      </c>
      <c r="AB5" s="180">
        <v>1</v>
      </c>
      <c r="AC5" s="180"/>
      <c r="AD5" s="180"/>
      <c r="AE5" s="180"/>
      <c r="AF5" s="276">
        <f t="shared" si="6"/>
        <v>0</v>
      </c>
      <c r="AG5" s="180">
        <v>1</v>
      </c>
      <c r="AH5" s="180"/>
      <c r="AI5" s="180"/>
      <c r="AJ5" s="277"/>
      <c r="AK5" s="276">
        <f t="shared" si="7"/>
        <v>0</v>
      </c>
      <c r="AL5" s="180">
        <v>1</v>
      </c>
      <c r="AM5" s="180"/>
      <c r="AN5" s="180"/>
      <c r="AO5" s="277"/>
      <c r="AP5" s="276">
        <f t="shared" si="8"/>
        <v>0</v>
      </c>
      <c r="AQ5" s="180">
        <v>1</v>
      </c>
      <c r="AR5" s="180"/>
      <c r="AS5" s="180"/>
      <c r="AT5" s="277"/>
      <c r="AU5" s="278">
        <f t="shared" si="9"/>
        <v>0</v>
      </c>
      <c r="AV5" s="180">
        <v>1</v>
      </c>
      <c r="AW5" s="180"/>
      <c r="AX5" s="180"/>
      <c r="AY5" s="275"/>
      <c r="AZ5" s="276">
        <f t="shared" si="10"/>
        <v>0</v>
      </c>
      <c r="BA5" s="180">
        <v>1</v>
      </c>
      <c r="BB5" s="180"/>
      <c r="BC5" s="180"/>
      <c r="BD5" s="180"/>
      <c r="BE5" s="276">
        <f t="shared" si="11"/>
        <v>0</v>
      </c>
      <c r="BF5" s="180">
        <v>1</v>
      </c>
      <c r="BG5" s="180"/>
      <c r="BH5" s="180"/>
      <c r="BI5" s="180"/>
      <c r="BJ5" s="276">
        <f t="shared" si="12"/>
        <v>0</v>
      </c>
      <c r="BK5" s="153">
        <v>0</v>
      </c>
      <c r="BL5" s="182">
        <v>0</v>
      </c>
      <c r="BM5" s="153">
        <f t="shared" si="13"/>
        <v>0</v>
      </c>
      <c r="BN5" s="153" t="str">
        <f t="shared" si="14"/>
        <v>geen actie</v>
      </c>
      <c r="BO5" s="149">
        <v>7</v>
      </c>
    </row>
    <row r="6" spans="1:86" ht="17.25" customHeight="1" x14ac:dyDescent="0.25">
      <c r="A6" s="149">
        <v>11</v>
      </c>
      <c r="B6" s="149" t="str">
        <f t="shared" si="0"/>
        <v>v</v>
      </c>
      <c r="C6" s="149"/>
      <c r="D6" s="200"/>
      <c r="E6" s="249" t="s">
        <v>421</v>
      </c>
      <c r="F6" s="274">
        <v>116688</v>
      </c>
      <c r="G6" s="177" t="s">
        <v>649</v>
      </c>
      <c r="H6" s="176">
        <f t="shared" si="1"/>
        <v>73.392857142857139</v>
      </c>
      <c r="I6" s="274">
        <v>2007</v>
      </c>
      <c r="J6" s="178">
        <f>[3]Aantallen!$B$1-I6</f>
        <v>13</v>
      </c>
      <c r="K6" s="153">
        <f t="shared" si="2"/>
        <v>0</v>
      </c>
      <c r="L6" s="164">
        <v>73.392857142857139</v>
      </c>
      <c r="M6" s="180">
        <v>1</v>
      </c>
      <c r="N6" s="180"/>
      <c r="O6" s="180"/>
      <c r="P6" s="275"/>
      <c r="Q6" s="276">
        <f t="shared" si="3"/>
        <v>0</v>
      </c>
      <c r="R6" s="180">
        <v>1</v>
      </c>
      <c r="S6" s="180"/>
      <c r="T6" s="180"/>
      <c r="U6" s="180"/>
      <c r="V6" s="276">
        <f t="shared" si="4"/>
        <v>0</v>
      </c>
      <c r="W6" s="180">
        <v>1</v>
      </c>
      <c r="X6" s="180"/>
      <c r="Y6" s="180"/>
      <c r="Z6" s="180"/>
      <c r="AA6" s="276">
        <f t="shared" si="5"/>
        <v>0</v>
      </c>
      <c r="AB6" s="180">
        <v>1</v>
      </c>
      <c r="AC6" s="180"/>
      <c r="AD6" s="180"/>
      <c r="AE6" s="180"/>
      <c r="AF6" s="276">
        <f t="shared" si="6"/>
        <v>0</v>
      </c>
      <c r="AG6" s="180">
        <v>1</v>
      </c>
      <c r="AH6" s="180"/>
      <c r="AI6" s="180"/>
      <c r="AJ6" s="277"/>
      <c r="AK6" s="276">
        <f t="shared" si="7"/>
        <v>0</v>
      </c>
      <c r="AL6" s="180">
        <v>1</v>
      </c>
      <c r="AM6" s="180"/>
      <c r="AN6" s="180"/>
      <c r="AO6" s="277"/>
      <c r="AP6" s="276">
        <f t="shared" si="8"/>
        <v>0</v>
      </c>
      <c r="AQ6" s="180">
        <v>1</v>
      </c>
      <c r="AR6" s="180"/>
      <c r="AS6" s="180"/>
      <c r="AT6" s="277"/>
      <c r="AU6" s="278">
        <f t="shared" si="9"/>
        <v>0</v>
      </c>
      <c r="AV6" s="180">
        <v>1</v>
      </c>
      <c r="AW6" s="180"/>
      <c r="AX6" s="180"/>
      <c r="AY6" s="275"/>
      <c r="AZ6" s="276">
        <f t="shared" si="10"/>
        <v>0</v>
      </c>
      <c r="BA6" s="180">
        <v>1</v>
      </c>
      <c r="BB6" s="180"/>
      <c r="BC6" s="180"/>
      <c r="BD6" s="180"/>
      <c r="BE6" s="276">
        <f t="shared" si="11"/>
        <v>0</v>
      </c>
      <c r="BF6" s="180">
        <v>1</v>
      </c>
      <c r="BG6" s="180"/>
      <c r="BH6" s="180"/>
      <c r="BI6" s="180"/>
      <c r="BJ6" s="276">
        <f t="shared" si="12"/>
        <v>0</v>
      </c>
      <c r="BK6" s="153">
        <f t="shared" ref="BK6:BK37" si="15">IF(H6&lt;250,0,IF(H6&lt;500,250,IF(H6&lt;750,"500",IF(H6&lt;1000,750,IF(H6&lt;1500,1000,IF(H6&lt;2000,1500,IF(H6&lt;2500,2000,IF(H6&lt;3000,2500,3000))))))))</f>
        <v>0</v>
      </c>
      <c r="BL6" s="182">
        <v>0</v>
      </c>
      <c r="BM6" s="153">
        <f t="shared" si="13"/>
        <v>0</v>
      </c>
      <c r="BN6" s="153" t="str">
        <f t="shared" si="14"/>
        <v>geen actie</v>
      </c>
      <c r="BO6" s="149">
        <v>11</v>
      </c>
    </row>
    <row r="7" spans="1:86" ht="17.25" customHeight="1" x14ac:dyDescent="0.25">
      <c r="A7" s="149">
        <v>18</v>
      </c>
      <c r="B7" s="149" t="str">
        <f t="shared" si="0"/>
        <v>v</v>
      </c>
      <c r="C7" s="149"/>
      <c r="D7" s="372"/>
      <c r="E7" s="249" t="s">
        <v>663</v>
      </c>
      <c r="F7" s="273" t="s">
        <v>688</v>
      </c>
      <c r="G7" s="177" t="s">
        <v>649</v>
      </c>
      <c r="H7" s="176">
        <f t="shared" si="1"/>
        <v>71.25</v>
      </c>
      <c r="I7" s="274">
        <v>2010</v>
      </c>
      <c r="J7" s="178">
        <f>[3]Aantallen!$B$1-I7</f>
        <v>10</v>
      </c>
      <c r="K7" s="153">
        <f t="shared" si="2"/>
        <v>71.25</v>
      </c>
      <c r="L7" s="164"/>
      <c r="M7" s="180">
        <v>1</v>
      </c>
      <c r="N7" s="180"/>
      <c r="O7" s="180"/>
      <c r="P7" s="275"/>
      <c r="Q7" s="276">
        <f t="shared" si="3"/>
        <v>0</v>
      </c>
      <c r="R7" s="180">
        <v>1</v>
      </c>
      <c r="S7" s="180"/>
      <c r="T7" s="180"/>
      <c r="U7" s="180"/>
      <c r="V7" s="276">
        <f t="shared" si="4"/>
        <v>0</v>
      </c>
      <c r="W7" s="180">
        <v>1</v>
      </c>
      <c r="X7" s="180"/>
      <c r="Y7" s="180"/>
      <c r="Z7" s="180"/>
      <c r="AA7" s="276">
        <f t="shared" si="5"/>
        <v>0</v>
      </c>
      <c r="AB7" s="180">
        <v>1</v>
      </c>
      <c r="AC7" s="180"/>
      <c r="AD7" s="180"/>
      <c r="AE7" s="180"/>
      <c r="AF7" s="276">
        <f t="shared" si="6"/>
        <v>0</v>
      </c>
      <c r="AG7" s="180">
        <v>1</v>
      </c>
      <c r="AH7" s="180"/>
      <c r="AI7" s="180"/>
      <c r="AJ7" s="277"/>
      <c r="AK7" s="276">
        <f t="shared" si="7"/>
        <v>0</v>
      </c>
      <c r="AL7" s="180">
        <v>1</v>
      </c>
      <c r="AM7" s="180"/>
      <c r="AN7" s="180"/>
      <c r="AO7" s="277"/>
      <c r="AP7" s="276">
        <f t="shared" si="8"/>
        <v>0</v>
      </c>
      <c r="AQ7" s="180">
        <v>16</v>
      </c>
      <c r="AR7" s="180">
        <v>6</v>
      </c>
      <c r="AS7" s="180">
        <v>54</v>
      </c>
      <c r="AT7" s="277"/>
      <c r="AU7" s="278">
        <f t="shared" si="9"/>
        <v>71.25</v>
      </c>
      <c r="AV7" s="180">
        <v>1</v>
      </c>
      <c r="AW7" s="180"/>
      <c r="AX7" s="180"/>
      <c r="AY7" s="275"/>
      <c r="AZ7" s="276">
        <f t="shared" si="10"/>
        <v>0</v>
      </c>
      <c r="BA7" s="180">
        <v>1</v>
      </c>
      <c r="BB7" s="180"/>
      <c r="BC7" s="180"/>
      <c r="BD7" s="180"/>
      <c r="BE7" s="276">
        <f t="shared" si="11"/>
        <v>0</v>
      </c>
      <c r="BF7" s="180">
        <v>1</v>
      </c>
      <c r="BG7" s="180"/>
      <c r="BH7" s="180"/>
      <c r="BI7" s="180"/>
      <c r="BJ7" s="276">
        <f t="shared" si="12"/>
        <v>0</v>
      </c>
      <c r="BK7" s="153">
        <f t="shared" si="15"/>
        <v>0</v>
      </c>
      <c r="BL7" s="182">
        <v>0</v>
      </c>
      <c r="BM7" s="153">
        <f t="shared" si="13"/>
        <v>0</v>
      </c>
      <c r="BN7" s="153" t="str">
        <f t="shared" si="14"/>
        <v>geen actie</v>
      </c>
      <c r="BO7" s="149">
        <v>18</v>
      </c>
    </row>
    <row r="8" spans="1:86" ht="17.25" customHeight="1" x14ac:dyDescent="0.25">
      <c r="A8" s="149">
        <v>4</v>
      </c>
      <c r="B8" s="149" t="str">
        <f t="shared" si="0"/>
        <v>v</v>
      </c>
      <c r="C8" s="149"/>
      <c r="D8" s="200"/>
      <c r="E8" s="249" t="s">
        <v>422</v>
      </c>
      <c r="F8" s="274"/>
      <c r="G8" s="177" t="s">
        <v>374</v>
      </c>
      <c r="H8" s="176">
        <f t="shared" si="1"/>
        <v>44.166666666666671</v>
      </c>
      <c r="I8" s="154">
        <v>2008</v>
      </c>
      <c r="J8" s="178">
        <f>[3]Aantallen!$B$1-I8</f>
        <v>12</v>
      </c>
      <c r="K8" s="153">
        <f t="shared" si="2"/>
        <v>0</v>
      </c>
      <c r="L8" s="164">
        <v>44.166666666666671</v>
      </c>
      <c r="M8" s="180">
        <v>1</v>
      </c>
      <c r="N8" s="180"/>
      <c r="O8" s="180"/>
      <c r="P8" s="275"/>
      <c r="Q8" s="276">
        <f t="shared" si="3"/>
        <v>0</v>
      </c>
      <c r="R8" s="180">
        <v>1</v>
      </c>
      <c r="S8" s="180"/>
      <c r="T8" s="180"/>
      <c r="U8" s="180"/>
      <c r="V8" s="276">
        <f t="shared" si="4"/>
        <v>0</v>
      </c>
      <c r="W8" s="180">
        <v>1</v>
      </c>
      <c r="X8" s="180"/>
      <c r="Y8" s="180"/>
      <c r="Z8" s="180"/>
      <c r="AA8" s="276">
        <f t="shared" si="5"/>
        <v>0</v>
      </c>
      <c r="AB8" s="180">
        <v>1</v>
      </c>
      <c r="AC8" s="180"/>
      <c r="AD8" s="180"/>
      <c r="AE8" s="180"/>
      <c r="AF8" s="276">
        <f t="shared" si="6"/>
        <v>0</v>
      </c>
      <c r="AG8" s="180">
        <v>1</v>
      </c>
      <c r="AH8" s="180"/>
      <c r="AI8" s="180"/>
      <c r="AJ8" s="277"/>
      <c r="AK8" s="276">
        <f t="shared" si="7"/>
        <v>0</v>
      </c>
      <c r="AL8" s="180">
        <v>1</v>
      </c>
      <c r="AM8" s="180"/>
      <c r="AN8" s="180"/>
      <c r="AO8" s="277"/>
      <c r="AP8" s="276">
        <f t="shared" si="8"/>
        <v>0</v>
      </c>
      <c r="AQ8" s="180">
        <v>1</v>
      </c>
      <c r="AR8" s="180"/>
      <c r="AS8" s="180"/>
      <c r="AT8" s="277"/>
      <c r="AU8" s="278">
        <f t="shared" si="9"/>
        <v>0</v>
      </c>
      <c r="AV8" s="180">
        <v>1</v>
      </c>
      <c r="AW8" s="180"/>
      <c r="AX8" s="180"/>
      <c r="AY8" s="275"/>
      <c r="AZ8" s="276">
        <f t="shared" si="10"/>
        <v>0</v>
      </c>
      <c r="BA8" s="180">
        <v>1</v>
      </c>
      <c r="BB8" s="180"/>
      <c r="BC8" s="180"/>
      <c r="BD8" s="180"/>
      <c r="BE8" s="276">
        <f t="shared" si="11"/>
        <v>0</v>
      </c>
      <c r="BF8" s="180">
        <v>1</v>
      </c>
      <c r="BG8" s="180"/>
      <c r="BH8" s="180"/>
      <c r="BI8" s="180"/>
      <c r="BJ8" s="276">
        <f t="shared" si="12"/>
        <v>0</v>
      </c>
      <c r="BK8" s="153">
        <f t="shared" si="15"/>
        <v>0</v>
      </c>
      <c r="BL8" s="182">
        <v>0</v>
      </c>
      <c r="BM8" s="153">
        <f t="shared" si="13"/>
        <v>0</v>
      </c>
      <c r="BN8" s="153" t="str">
        <f t="shared" si="14"/>
        <v>geen actie</v>
      </c>
      <c r="BO8" s="149">
        <v>4</v>
      </c>
    </row>
    <row r="9" spans="1:86" ht="17.25" customHeight="1" x14ac:dyDescent="0.25">
      <c r="A9" s="149">
        <v>9</v>
      </c>
      <c r="B9" s="149" t="str">
        <f t="shared" si="0"/>
        <v>v</v>
      </c>
      <c r="C9" s="149" t="s">
        <v>239</v>
      </c>
      <c r="D9" s="372"/>
      <c r="E9" s="249" t="s">
        <v>656</v>
      </c>
      <c r="F9" s="274">
        <v>117031</v>
      </c>
      <c r="G9" s="235" t="s">
        <v>371</v>
      </c>
      <c r="H9" s="176">
        <f t="shared" si="1"/>
        <v>1860.3333333333333</v>
      </c>
      <c r="I9" s="274">
        <v>2008</v>
      </c>
      <c r="J9" s="178">
        <f>[3]Aantallen!$B$1-I9</f>
        <v>12</v>
      </c>
      <c r="K9" s="153">
        <f t="shared" si="2"/>
        <v>233.33333333333326</v>
      </c>
      <c r="L9" s="164">
        <v>1627</v>
      </c>
      <c r="M9" s="180">
        <v>1</v>
      </c>
      <c r="N9" s="180"/>
      <c r="O9" s="180"/>
      <c r="P9" s="275"/>
      <c r="Q9" s="276">
        <f t="shared" si="3"/>
        <v>0</v>
      </c>
      <c r="R9" s="180">
        <v>24</v>
      </c>
      <c r="S9" s="180">
        <v>22</v>
      </c>
      <c r="T9" s="180">
        <v>124</v>
      </c>
      <c r="U9" s="180"/>
      <c r="V9" s="276">
        <f t="shared" si="4"/>
        <v>143.33333333333334</v>
      </c>
      <c r="W9" s="180">
        <v>1</v>
      </c>
      <c r="X9" s="180"/>
      <c r="Y9" s="180"/>
      <c r="Z9" s="180"/>
      <c r="AA9" s="276">
        <f t="shared" si="5"/>
        <v>0</v>
      </c>
      <c r="AB9" s="180">
        <v>1</v>
      </c>
      <c r="AC9" s="180"/>
      <c r="AD9" s="180"/>
      <c r="AE9" s="180"/>
      <c r="AF9" s="276">
        <f t="shared" si="6"/>
        <v>0</v>
      </c>
      <c r="AG9" s="180">
        <v>1</v>
      </c>
      <c r="AH9" s="180"/>
      <c r="AI9" s="180"/>
      <c r="AJ9" s="277"/>
      <c r="AK9" s="276">
        <f t="shared" si="7"/>
        <v>0</v>
      </c>
      <c r="AL9" s="180">
        <v>1</v>
      </c>
      <c r="AM9" s="180"/>
      <c r="AN9" s="180"/>
      <c r="AO9" s="277"/>
      <c r="AP9" s="276">
        <f t="shared" si="8"/>
        <v>0</v>
      </c>
      <c r="AQ9" s="180">
        <v>16</v>
      </c>
      <c r="AR9" s="180">
        <v>8</v>
      </c>
      <c r="AS9" s="180">
        <v>64</v>
      </c>
      <c r="AT9" s="277"/>
      <c r="AU9" s="278">
        <f t="shared" si="9"/>
        <v>90</v>
      </c>
      <c r="AV9" s="180">
        <v>1</v>
      </c>
      <c r="AW9" s="180"/>
      <c r="AX9" s="180"/>
      <c r="AY9" s="275"/>
      <c r="AZ9" s="276">
        <f t="shared" si="10"/>
        <v>0</v>
      </c>
      <c r="BA9" s="180">
        <v>1</v>
      </c>
      <c r="BB9" s="180"/>
      <c r="BC9" s="180"/>
      <c r="BD9" s="180"/>
      <c r="BE9" s="276">
        <f t="shared" si="11"/>
        <v>0</v>
      </c>
      <c r="BF9" s="180">
        <v>1</v>
      </c>
      <c r="BG9" s="180"/>
      <c r="BH9" s="180"/>
      <c r="BI9" s="180"/>
      <c r="BJ9" s="276">
        <f t="shared" si="12"/>
        <v>0</v>
      </c>
      <c r="BK9" s="153">
        <f t="shared" si="15"/>
        <v>1500</v>
      </c>
      <c r="BL9" s="182">
        <v>0</v>
      </c>
      <c r="BM9" s="153">
        <f t="shared" si="13"/>
        <v>1500</v>
      </c>
      <c r="BN9" s="153" t="str">
        <f t="shared" si="14"/>
        <v>diploma uitschrijven: 1500 punten</v>
      </c>
      <c r="BO9" s="149">
        <v>9</v>
      </c>
      <c r="BP9" s="279"/>
    </row>
    <row r="10" spans="1:86" ht="17.25" customHeight="1" x14ac:dyDescent="0.25">
      <c r="A10" s="149">
        <v>15</v>
      </c>
      <c r="B10" s="149" t="str">
        <f t="shared" si="0"/>
        <v>v</v>
      </c>
      <c r="C10" s="149"/>
      <c r="D10" s="200"/>
      <c r="E10" s="249" t="s">
        <v>424</v>
      </c>
      <c r="F10" s="274"/>
      <c r="G10" s="235" t="s">
        <v>374</v>
      </c>
      <c r="H10" s="176">
        <f t="shared" si="1"/>
        <v>0</v>
      </c>
      <c r="I10" s="154">
        <v>2008</v>
      </c>
      <c r="J10" s="178">
        <f>[3]Aantallen!$B$1-I10</f>
        <v>12</v>
      </c>
      <c r="K10" s="153">
        <f t="shared" si="2"/>
        <v>0</v>
      </c>
      <c r="L10" s="164">
        <v>0</v>
      </c>
      <c r="M10" s="180">
        <v>1</v>
      </c>
      <c r="N10" s="180"/>
      <c r="O10" s="180"/>
      <c r="P10" s="275"/>
      <c r="Q10" s="276">
        <f t="shared" si="3"/>
        <v>0</v>
      </c>
      <c r="R10" s="180">
        <v>1</v>
      </c>
      <c r="S10" s="180"/>
      <c r="T10" s="180"/>
      <c r="U10" s="180"/>
      <c r="V10" s="276">
        <f t="shared" si="4"/>
        <v>0</v>
      </c>
      <c r="W10" s="180">
        <v>1</v>
      </c>
      <c r="X10" s="180"/>
      <c r="Y10" s="180"/>
      <c r="Z10" s="180"/>
      <c r="AA10" s="276">
        <f t="shared" si="5"/>
        <v>0</v>
      </c>
      <c r="AB10" s="180">
        <v>1</v>
      </c>
      <c r="AC10" s="180"/>
      <c r="AD10" s="180"/>
      <c r="AE10" s="180"/>
      <c r="AF10" s="276">
        <f t="shared" si="6"/>
        <v>0</v>
      </c>
      <c r="AG10" s="180">
        <v>1</v>
      </c>
      <c r="AH10" s="180"/>
      <c r="AI10" s="180"/>
      <c r="AJ10" s="277"/>
      <c r="AK10" s="276">
        <f t="shared" si="7"/>
        <v>0</v>
      </c>
      <c r="AL10" s="180">
        <v>1</v>
      </c>
      <c r="AM10" s="180"/>
      <c r="AN10" s="180"/>
      <c r="AO10" s="277"/>
      <c r="AP10" s="276">
        <f t="shared" si="8"/>
        <v>0</v>
      </c>
      <c r="AQ10" s="180">
        <v>1</v>
      </c>
      <c r="AR10" s="180"/>
      <c r="AS10" s="180"/>
      <c r="AT10" s="277"/>
      <c r="AU10" s="278">
        <f t="shared" si="9"/>
        <v>0</v>
      </c>
      <c r="AV10" s="180">
        <v>1</v>
      </c>
      <c r="AW10" s="180"/>
      <c r="AX10" s="180"/>
      <c r="AY10" s="275"/>
      <c r="AZ10" s="276">
        <f t="shared" si="10"/>
        <v>0</v>
      </c>
      <c r="BA10" s="180">
        <v>1</v>
      </c>
      <c r="BB10" s="180"/>
      <c r="BC10" s="180"/>
      <c r="BD10" s="180"/>
      <c r="BE10" s="276">
        <f t="shared" si="11"/>
        <v>0</v>
      </c>
      <c r="BF10" s="180">
        <v>1</v>
      </c>
      <c r="BG10" s="180"/>
      <c r="BH10" s="180"/>
      <c r="BI10" s="180"/>
      <c r="BJ10" s="276">
        <f t="shared" si="12"/>
        <v>0</v>
      </c>
      <c r="BK10" s="153">
        <f t="shared" si="15"/>
        <v>0</v>
      </c>
      <c r="BL10" s="182">
        <v>0</v>
      </c>
      <c r="BM10" s="153">
        <f t="shared" si="13"/>
        <v>0</v>
      </c>
      <c r="BN10" s="153" t="str">
        <f t="shared" si="14"/>
        <v>geen actie</v>
      </c>
      <c r="BO10" s="149">
        <v>15</v>
      </c>
    </row>
    <row r="11" spans="1:86" ht="17.25" customHeight="1" x14ac:dyDescent="0.25">
      <c r="A11" s="149">
        <v>6</v>
      </c>
      <c r="B11" s="149" t="str">
        <f t="shared" si="0"/>
        <v>v</v>
      </c>
      <c r="C11" s="149"/>
      <c r="D11" s="153"/>
      <c r="E11" s="249" t="s">
        <v>425</v>
      </c>
      <c r="F11" s="274">
        <v>117892</v>
      </c>
      <c r="G11" s="235" t="s">
        <v>374</v>
      </c>
      <c r="H11" s="176">
        <f t="shared" si="1"/>
        <v>411.25</v>
      </c>
      <c r="I11" s="154">
        <v>2009</v>
      </c>
      <c r="J11" s="178">
        <f>[3]Aantallen!$B$1-I11</f>
        <v>11</v>
      </c>
      <c r="K11" s="153">
        <f t="shared" si="2"/>
        <v>241.25</v>
      </c>
      <c r="L11" s="164">
        <v>170</v>
      </c>
      <c r="M11" s="180">
        <v>12</v>
      </c>
      <c r="N11" s="180">
        <v>10</v>
      </c>
      <c r="O11" s="180">
        <v>55</v>
      </c>
      <c r="P11" s="275"/>
      <c r="Q11" s="276">
        <f t="shared" si="3"/>
        <v>129.16666666666666</v>
      </c>
      <c r="R11" s="180">
        <v>24</v>
      </c>
      <c r="S11" s="180">
        <v>17</v>
      </c>
      <c r="T11" s="180">
        <v>99</v>
      </c>
      <c r="U11" s="180"/>
      <c r="V11" s="276">
        <f t="shared" si="4"/>
        <v>112.08333333333334</v>
      </c>
      <c r="W11" s="180">
        <v>1</v>
      </c>
      <c r="X11" s="180"/>
      <c r="Y11" s="180"/>
      <c r="Z11" s="180"/>
      <c r="AA11" s="276">
        <f t="shared" si="5"/>
        <v>0</v>
      </c>
      <c r="AB11" s="180">
        <v>1</v>
      </c>
      <c r="AC11" s="180"/>
      <c r="AD11" s="180"/>
      <c r="AE11" s="180"/>
      <c r="AF11" s="276">
        <f t="shared" si="6"/>
        <v>0</v>
      </c>
      <c r="AG11" s="180">
        <v>1</v>
      </c>
      <c r="AH11" s="180"/>
      <c r="AI11" s="180"/>
      <c r="AJ11" s="277"/>
      <c r="AK11" s="276">
        <f t="shared" si="7"/>
        <v>0</v>
      </c>
      <c r="AL11" s="180">
        <v>1</v>
      </c>
      <c r="AM11" s="180"/>
      <c r="AN11" s="180"/>
      <c r="AO11" s="277"/>
      <c r="AP11" s="276">
        <f t="shared" si="8"/>
        <v>0</v>
      </c>
      <c r="AQ11" s="180">
        <v>1</v>
      </c>
      <c r="AR11" s="180"/>
      <c r="AS11" s="180"/>
      <c r="AT11" s="277"/>
      <c r="AU11" s="278">
        <f t="shared" si="9"/>
        <v>0</v>
      </c>
      <c r="AV11" s="180">
        <v>1</v>
      </c>
      <c r="AW11" s="180"/>
      <c r="AX11" s="180"/>
      <c r="AY11" s="275"/>
      <c r="AZ11" s="276">
        <f t="shared" si="10"/>
        <v>0</v>
      </c>
      <c r="BA11" s="180">
        <v>1</v>
      </c>
      <c r="BB11" s="180"/>
      <c r="BC11" s="180"/>
      <c r="BD11" s="180"/>
      <c r="BE11" s="276">
        <f t="shared" si="11"/>
        <v>0</v>
      </c>
      <c r="BF11" s="180">
        <v>1</v>
      </c>
      <c r="BG11" s="180"/>
      <c r="BH11" s="180"/>
      <c r="BI11" s="180"/>
      <c r="BJ11" s="276">
        <f t="shared" si="12"/>
        <v>0</v>
      </c>
      <c r="BK11" s="153">
        <f t="shared" si="15"/>
        <v>250</v>
      </c>
      <c r="BL11" s="182">
        <v>250</v>
      </c>
      <c r="BM11" s="153">
        <f t="shared" si="13"/>
        <v>0</v>
      </c>
      <c r="BN11" s="153" t="str">
        <f t="shared" si="14"/>
        <v>geen actie</v>
      </c>
      <c r="BO11" s="149">
        <v>6</v>
      </c>
    </row>
    <row r="12" spans="1:86" ht="17.25" customHeight="1" x14ac:dyDescent="0.25">
      <c r="A12" s="149">
        <v>2</v>
      </c>
      <c r="B12" s="149" t="str">
        <f t="shared" si="0"/>
        <v>v</v>
      </c>
      <c r="C12" s="149"/>
      <c r="D12" s="200"/>
      <c r="E12" s="249" t="s">
        <v>426</v>
      </c>
      <c r="F12" s="274">
        <v>118259</v>
      </c>
      <c r="G12" s="235" t="s">
        <v>649</v>
      </c>
      <c r="H12" s="176">
        <f t="shared" si="1"/>
        <v>128</v>
      </c>
      <c r="I12" s="274">
        <v>2008</v>
      </c>
      <c r="J12" s="178">
        <f>[3]Aantallen!$B$1-I12</f>
        <v>12</v>
      </c>
      <c r="K12" s="153">
        <f t="shared" si="2"/>
        <v>0</v>
      </c>
      <c r="L12" s="164">
        <v>128</v>
      </c>
      <c r="M12" s="180">
        <v>1</v>
      </c>
      <c r="N12" s="180"/>
      <c r="O12" s="180"/>
      <c r="P12" s="275"/>
      <c r="Q12" s="276">
        <f t="shared" si="3"/>
        <v>0</v>
      </c>
      <c r="R12" s="180">
        <v>1</v>
      </c>
      <c r="S12" s="180"/>
      <c r="T12" s="180"/>
      <c r="U12" s="180"/>
      <c r="V12" s="276">
        <f t="shared" si="4"/>
        <v>0</v>
      </c>
      <c r="W12" s="180">
        <v>1</v>
      </c>
      <c r="X12" s="180"/>
      <c r="Y12" s="180"/>
      <c r="Z12" s="180"/>
      <c r="AA12" s="276">
        <f t="shared" si="5"/>
        <v>0</v>
      </c>
      <c r="AB12" s="180">
        <v>1</v>
      </c>
      <c r="AC12" s="180"/>
      <c r="AD12" s="180"/>
      <c r="AE12" s="180"/>
      <c r="AF12" s="276">
        <f t="shared" si="6"/>
        <v>0</v>
      </c>
      <c r="AG12" s="180">
        <v>1</v>
      </c>
      <c r="AH12" s="180"/>
      <c r="AI12" s="180"/>
      <c r="AJ12" s="277"/>
      <c r="AK12" s="276">
        <f t="shared" si="7"/>
        <v>0</v>
      </c>
      <c r="AL12" s="180">
        <v>1</v>
      </c>
      <c r="AM12" s="180"/>
      <c r="AN12" s="180"/>
      <c r="AO12" s="277"/>
      <c r="AP12" s="276">
        <f t="shared" si="8"/>
        <v>0</v>
      </c>
      <c r="AQ12" s="180">
        <v>1</v>
      </c>
      <c r="AR12" s="180"/>
      <c r="AS12" s="180"/>
      <c r="AT12" s="277"/>
      <c r="AU12" s="278">
        <f t="shared" si="9"/>
        <v>0</v>
      </c>
      <c r="AV12" s="180">
        <v>1</v>
      </c>
      <c r="AW12" s="180"/>
      <c r="AX12" s="180"/>
      <c r="AY12" s="275"/>
      <c r="AZ12" s="276">
        <f t="shared" si="10"/>
        <v>0</v>
      </c>
      <c r="BA12" s="180">
        <v>1</v>
      </c>
      <c r="BB12" s="180"/>
      <c r="BC12" s="180"/>
      <c r="BD12" s="180"/>
      <c r="BE12" s="276">
        <f t="shared" si="11"/>
        <v>0</v>
      </c>
      <c r="BF12" s="180">
        <v>1</v>
      </c>
      <c r="BG12" s="180"/>
      <c r="BH12" s="180"/>
      <c r="BI12" s="180"/>
      <c r="BJ12" s="276">
        <f t="shared" si="12"/>
        <v>0</v>
      </c>
      <c r="BK12" s="153">
        <f t="shared" si="15"/>
        <v>0</v>
      </c>
      <c r="BL12" s="182">
        <v>0</v>
      </c>
      <c r="BM12" s="153">
        <f t="shared" si="13"/>
        <v>0</v>
      </c>
      <c r="BN12" s="153" t="str">
        <f t="shared" si="14"/>
        <v>geen actie</v>
      </c>
      <c r="BO12" s="149">
        <v>2</v>
      </c>
    </row>
    <row r="13" spans="1:86" ht="17.25" customHeight="1" x14ac:dyDescent="0.25">
      <c r="A13" s="149">
        <v>10</v>
      </c>
      <c r="B13" s="149" t="str">
        <f t="shared" si="0"/>
        <v>v</v>
      </c>
      <c r="C13" s="149"/>
      <c r="D13" s="153"/>
      <c r="E13" s="249" t="s">
        <v>427</v>
      </c>
      <c r="F13" s="274">
        <v>118413</v>
      </c>
      <c r="G13" s="235" t="s">
        <v>374</v>
      </c>
      <c r="H13" s="176">
        <f t="shared" si="1"/>
        <v>450.625</v>
      </c>
      <c r="I13" s="274">
        <v>2008</v>
      </c>
      <c r="J13" s="178">
        <f>[3]Aantallen!$B$1-I13</f>
        <v>12</v>
      </c>
      <c r="K13" s="153">
        <f t="shared" si="2"/>
        <v>311.45833333333337</v>
      </c>
      <c r="L13" s="164">
        <v>139.16666666666666</v>
      </c>
      <c r="M13" s="180">
        <v>12</v>
      </c>
      <c r="N13" s="180">
        <v>8</v>
      </c>
      <c r="O13" s="180">
        <v>52</v>
      </c>
      <c r="P13" s="275"/>
      <c r="Q13" s="276">
        <f t="shared" si="3"/>
        <v>110</v>
      </c>
      <c r="R13" s="180">
        <v>24</v>
      </c>
      <c r="S13" s="180">
        <v>15</v>
      </c>
      <c r="T13" s="180">
        <v>101</v>
      </c>
      <c r="U13" s="180"/>
      <c r="V13" s="276">
        <f t="shared" si="4"/>
        <v>104.58333333333334</v>
      </c>
      <c r="W13" s="180">
        <v>1</v>
      </c>
      <c r="X13" s="180"/>
      <c r="Y13" s="180"/>
      <c r="Z13" s="180"/>
      <c r="AA13" s="276">
        <f t="shared" si="5"/>
        <v>0</v>
      </c>
      <c r="AB13" s="180">
        <v>1</v>
      </c>
      <c r="AC13" s="180"/>
      <c r="AD13" s="180"/>
      <c r="AE13" s="180"/>
      <c r="AF13" s="276">
        <f t="shared" si="6"/>
        <v>0</v>
      </c>
      <c r="AG13" s="180">
        <v>1</v>
      </c>
      <c r="AH13" s="180"/>
      <c r="AI13" s="180"/>
      <c r="AJ13" s="277"/>
      <c r="AK13" s="276">
        <f t="shared" si="7"/>
        <v>0</v>
      </c>
      <c r="AL13" s="180">
        <v>1</v>
      </c>
      <c r="AM13" s="180"/>
      <c r="AN13" s="180"/>
      <c r="AO13" s="277"/>
      <c r="AP13" s="276">
        <f t="shared" si="8"/>
        <v>0</v>
      </c>
      <c r="AQ13" s="180">
        <v>16</v>
      </c>
      <c r="AR13" s="180">
        <v>9</v>
      </c>
      <c r="AS13" s="180">
        <v>65</v>
      </c>
      <c r="AT13" s="277"/>
      <c r="AU13" s="278">
        <f t="shared" si="9"/>
        <v>96.875</v>
      </c>
      <c r="AV13" s="180">
        <v>1</v>
      </c>
      <c r="AW13" s="180"/>
      <c r="AX13" s="180"/>
      <c r="AY13" s="275"/>
      <c r="AZ13" s="276">
        <f t="shared" si="10"/>
        <v>0</v>
      </c>
      <c r="BA13" s="180">
        <v>1</v>
      </c>
      <c r="BB13" s="180"/>
      <c r="BC13" s="180"/>
      <c r="BD13" s="180"/>
      <c r="BE13" s="276">
        <f t="shared" si="11"/>
        <v>0</v>
      </c>
      <c r="BF13" s="180">
        <v>1</v>
      </c>
      <c r="BG13" s="180"/>
      <c r="BH13" s="180"/>
      <c r="BI13" s="180"/>
      <c r="BJ13" s="276">
        <f t="shared" si="12"/>
        <v>0</v>
      </c>
      <c r="BK13" s="153">
        <f t="shared" si="15"/>
        <v>250</v>
      </c>
      <c r="BL13" s="182">
        <v>0</v>
      </c>
      <c r="BM13" s="153">
        <f t="shared" si="13"/>
        <v>250</v>
      </c>
      <c r="BN13" s="153" t="str">
        <f t="shared" si="14"/>
        <v>diploma uitschrijven: 250 punten</v>
      </c>
      <c r="BO13" s="149">
        <v>10</v>
      </c>
    </row>
    <row r="14" spans="1:86" ht="17.25" customHeight="1" x14ac:dyDescent="0.25">
      <c r="A14" s="149">
        <v>8</v>
      </c>
      <c r="B14" s="149" t="str">
        <f t="shared" si="0"/>
        <v>v</v>
      </c>
      <c r="C14" s="149"/>
      <c r="D14" s="200"/>
      <c r="E14" s="249" t="s">
        <v>400</v>
      </c>
      <c r="F14" s="274"/>
      <c r="G14" s="235" t="s">
        <v>649</v>
      </c>
      <c r="H14" s="176">
        <f t="shared" si="1"/>
        <v>73</v>
      </c>
      <c r="I14" s="274">
        <v>2008</v>
      </c>
      <c r="J14" s="178">
        <f>[3]Aantallen!$B$1-I14</f>
        <v>12</v>
      </c>
      <c r="K14" s="153">
        <f t="shared" si="2"/>
        <v>0</v>
      </c>
      <c r="L14" s="164">
        <v>73</v>
      </c>
      <c r="M14" s="180">
        <v>1</v>
      </c>
      <c r="N14" s="180"/>
      <c r="O14" s="180"/>
      <c r="P14" s="275"/>
      <c r="Q14" s="276">
        <f t="shared" si="3"/>
        <v>0</v>
      </c>
      <c r="R14" s="180">
        <v>1</v>
      </c>
      <c r="S14" s="180"/>
      <c r="T14" s="180"/>
      <c r="U14" s="180"/>
      <c r="V14" s="276">
        <f t="shared" si="4"/>
        <v>0</v>
      </c>
      <c r="W14" s="180">
        <v>1</v>
      </c>
      <c r="X14" s="180"/>
      <c r="Y14" s="180"/>
      <c r="Z14" s="180"/>
      <c r="AA14" s="276">
        <f t="shared" si="5"/>
        <v>0</v>
      </c>
      <c r="AB14" s="180">
        <v>1</v>
      </c>
      <c r="AC14" s="180"/>
      <c r="AD14" s="180"/>
      <c r="AE14" s="180"/>
      <c r="AF14" s="276">
        <f t="shared" si="6"/>
        <v>0</v>
      </c>
      <c r="AG14" s="180">
        <v>1</v>
      </c>
      <c r="AH14" s="180"/>
      <c r="AI14" s="180"/>
      <c r="AJ14" s="277"/>
      <c r="AK14" s="276">
        <f t="shared" si="7"/>
        <v>0</v>
      </c>
      <c r="AL14" s="180">
        <v>1</v>
      </c>
      <c r="AM14" s="180"/>
      <c r="AN14" s="180"/>
      <c r="AO14" s="277"/>
      <c r="AP14" s="276">
        <f t="shared" si="8"/>
        <v>0</v>
      </c>
      <c r="AQ14" s="180">
        <v>1</v>
      </c>
      <c r="AR14" s="180"/>
      <c r="AS14" s="180"/>
      <c r="AT14" s="277"/>
      <c r="AU14" s="278">
        <f t="shared" si="9"/>
        <v>0</v>
      </c>
      <c r="AV14" s="180">
        <v>1</v>
      </c>
      <c r="AW14" s="180"/>
      <c r="AX14" s="180"/>
      <c r="AY14" s="275"/>
      <c r="AZ14" s="276">
        <f t="shared" si="10"/>
        <v>0</v>
      </c>
      <c r="BA14" s="180">
        <v>1</v>
      </c>
      <c r="BB14" s="180"/>
      <c r="BC14" s="180"/>
      <c r="BD14" s="180"/>
      <c r="BE14" s="276">
        <f t="shared" si="11"/>
        <v>0</v>
      </c>
      <c r="BF14" s="180">
        <v>1</v>
      </c>
      <c r="BG14" s="180"/>
      <c r="BH14" s="180"/>
      <c r="BI14" s="180"/>
      <c r="BJ14" s="276">
        <f t="shared" si="12"/>
        <v>0</v>
      </c>
      <c r="BK14" s="153">
        <f t="shared" si="15"/>
        <v>0</v>
      </c>
      <c r="BL14" s="182">
        <v>0</v>
      </c>
      <c r="BM14" s="153">
        <f t="shared" si="13"/>
        <v>0</v>
      </c>
      <c r="BN14" s="153" t="str">
        <f t="shared" si="14"/>
        <v>geen actie</v>
      </c>
      <c r="BO14" s="149">
        <v>8</v>
      </c>
    </row>
    <row r="15" spans="1:86" ht="17.25" customHeight="1" x14ac:dyDescent="0.25">
      <c r="A15" s="149">
        <v>16</v>
      </c>
      <c r="B15" s="149" t="str">
        <f t="shared" si="0"/>
        <v>v</v>
      </c>
      <c r="C15" s="149"/>
      <c r="D15" s="373"/>
      <c r="E15" s="249" t="s">
        <v>428</v>
      </c>
      <c r="F15" s="274">
        <v>117816</v>
      </c>
      <c r="G15" s="235" t="s">
        <v>243</v>
      </c>
      <c r="H15" s="176">
        <f t="shared" si="1"/>
        <v>94.166666666666671</v>
      </c>
      <c r="I15" s="154">
        <v>2011</v>
      </c>
      <c r="J15" s="178">
        <f>[3]Aantallen!$B$1-I15</f>
        <v>9</v>
      </c>
      <c r="K15" s="153">
        <f t="shared" si="2"/>
        <v>94.166666666666671</v>
      </c>
      <c r="L15" s="164">
        <v>0</v>
      </c>
      <c r="M15" s="180">
        <v>12</v>
      </c>
      <c r="N15" s="180">
        <v>1</v>
      </c>
      <c r="O15" s="180">
        <v>38</v>
      </c>
      <c r="P15" s="275"/>
      <c r="Q15" s="276">
        <f t="shared" si="3"/>
        <v>40</v>
      </c>
      <c r="R15" s="180">
        <v>24</v>
      </c>
      <c r="S15" s="180">
        <v>5</v>
      </c>
      <c r="T15" s="180">
        <v>80</v>
      </c>
      <c r="U15" s="180"/>
      <c r="V15" s="276">
        <f t="shared" si="4"/>
        <v>54.166666666666671</v>
      </c>
      <c r="W15" s="180">
        <v>1</v>
      </c>
      <c r="X15" s="180"/>
      <c r="Y15" s="180"/>
      <c r="Z15" s="180"/>
      <c r="AA15" s="276">
        <f t="shared" si="5"/>
        <v>0</v>
      </c>
      <c r="AB15" s="180">
        <v>1</v>
      </c>
      <c r="AC15" s="180"/>
      <c r="AD15" s="180"/>
      <c r="AE15" s="180"/>
      <c r="AF15" s="276">
        <f t="shared" si="6"/>
        <v>0</v>
      </c>
      <c r="AG15" s="180">
        <v>1</v>
      </c>
      <c r="AH15" s="180"/>
      <c r="AI15" s="180"/>
      <c r="AJ15" s="277"/>
      <c r="AK15" s="276">
        <f t="shared" si="7"/>
        <v>0</v>
      </c>
      <c r="AL15" s="180">
        <v>1</v>
      </c>
      <c r="AM15" s="180"/>
      <c r="AN15" s="180"/>
      <c r="AO15" s="277"/>
      <c r="AP15" s="276">
        <f t="shared" si="8"/>
        <v>0</v>
      </c>
      <c r="AQ15" s="180">
        <v>1</v>
      </c>
      <c r="AR15" s="180"/>
      <c r="AS15" s="180"/>
      <c r="AT15" s="277"/>
      <c r="AU15" s="278">
        <f t="shared" si="9"/>
        <v>0</v>
      </c>
      <c r="AV15" s="180">
        <v>1</v>
      </c>
      <c r="AW15" s="180"/>
      <c r="AX15" s="180"/>
      <c r="AY15" s="275"/>
      <c r="AZ15" s="276">
        <f t="shared" si="10"/>
        <v>0</v>
      </c>
      <c r="BA15" s="180">
        <v>1</v>
      </c>
      <c r="BB15" s="180"/>
      <c r="BC15" s="180"/>
      <c r="BD15" s="180"/>
      <c r="BE15" s="276">
        <f t="shared" si="11"/>
        <v>0</v>
      </c>
      <c r="BF15" s="180">
        <v>1</v>
      </c>
      <c r="BG15" s="180"/>
      <c r="BH15" s="180"/>
      <c r="BI15" s="180"/>
      <c r="BJ15" s="276">
        <f t="shared" si="12"/>
        <v>0</v>
      </c>
      <c r="BK15" s="153">
        <f t="shared" si="15"/>
        <v>0</v>
      </c>
      <c r="BL15" s="182">
        <v>0</v>
      </c>
      <c r="BM15" s="153">
        <f t="shared" si="13"/>
        <v>0</v>
      </c>
      <c r="BN15" s="153" t="str">
        <f t="shared" si="14"/>
        <v>geen actie</v>
      </c>
      <c r="BO15" s="149">
        <v>16</v>
      </c>
    </row>
    <row r="16" spans="1:86" ht="17.25" customHeight="1" x14ac:dyDescent="0.25">
      <c r="A16" s="149">
        <v>12</v>
      </c>
      <c r="B16" s="149" t="str">
        <f t="shared" si="0"/>
        <v>v</v>
      </c>
      <c r="C16" s="149"/>
      <c r="D16" s="200"/>
      <c r="E16" s="249" t="s">
        <v>429</v>
      </c>
      <c r="F16" s="274">
        <v>117124</v>
      </c>
      <c r="G16" s="235" t="s">
        <v>374</v>
      </c>
      <c r="H16" s="176">
        <f t="shared" si="1"/>
        <v>50.714285714285708</v>
      </c>
      <c r="I16" s="154">
        <v>2009</v>
      </c>
      <c r="J16" s="178">
        <f>[3]Aantallen!$B$1-I16</f>
        <v>11</v>
      </c>
      <c r="K16" s="153">
        <f t="shared" si="2"/>
        <v>0</v>
      </c>
      <c r="L16" s="164">
        <v>50.714285714285708</v>
      </c>
      <c r="M16" s="180">
        <v>1</v>
      </c>
      <c r="N16" s="180"/>
      <c r="O16" s="180"/>
      <c r="P16" s="275"/>
      <c r="Q16" s="276">
        <f t="shared" si="3"/>
        <v>0</v>
      </c>
      <c r="R16" s="180">
        <v>1</v>
      </c>
      <c r="S16" s="180"/>
      <c r="T16" s="180"/>
      <c r="U16" s="180"/>
      <c r="V16" s="276">
        <f t="shared" si="4"/>
        <v>0</v>
      </c>
      <c r="W16" s="180">
        <v>1</v>
      </c>
      <c r="X16" s="180"/>
      <c r="Y16" s="180"/>
      <c r="Z16" s="180"/>
      <c r="AA16" s="276">
        <f t="shared" si="5"/>
        <v>0</v>
      </c>
      <c r="AB16" s="180">
        <v>1</v>
      </c>
      <c r="AC16" s="180"/>
      <c r="AD16" s="180"/>
      <c r="AE16" s="180"/>
      <c r="AF16" s="276">
        <f t="shared" si="6"/>
        <v>0</v>
      </c>
      <c r="AG16" s="180">
        <v>1</v>
      </c>
      <c r="AH16" s="180"/>
      <c r="AI16" s="180"/>
      <c r="AJ16" s="277"/>
      <c r="AK16" s="276">
        <f t="shared" si="7"/>
        <v>0</v>
      </c>
      <c r="AL16" s="180">
        <v>1</v>
      </c>
      <c r="AM16" s="180"/>
      <c r="AN16" s="180"/>
      <c r="AO16" s="277"/>
      <c r="AP16" s="276">
        <f t="shared" si="8"/>
        <v>0</v>
      </c>
      <c r="AQ16" s="180">
        <v>1</v>
      </c>
      <c r="AR16" s="180"/>
      <c r="AS16" s="180"/>
      <c r="AT16" s="277"/>
      <c r="AU16" s="278">
        <f t="shared" si="9"/>
        <v>0</v>
      </c>
      <c r="AV16" s="180">
        <v>1</v>
      </c>
      <c r="AW16" s="180"/>
      <c r="AX16" s="180"/>
      <c r="AY16" s="275"/>
      <c r="AZ16" s="276">
        <f t="shared" si="10"/>
        <v>0</v>
      </c>
      <c r="BA16" s="180">
        <v>1</v>
      </c>
      <c r="BB16" s="180"/>
      <c r="BC16" s="180"/>
      <c r="BD16" s="180"/>
      <c r="BE16" s="276">
        <f t="shared" si="11"/>
        <v>0</v>
      </c>
      <c r="BF16" s="180">
        <v>1</v>
      </c>
      <c r="BG16" s="180"/>
      <c r="BH16" s="180"/>
      <c r="BI16" s="180"/>
      <c r="BJ16" s="276">
        <f t="shared" si="12"/>
        <v>0</v>
      </c>
      <c r="BK16" s="153">
        <f t="shared" si="15"/>
        <v>0</v>
      </c>
      <c r="BL16" s="182">
        <v>0</v>
      </c>
      <c r="BM16" s="153">
        <f t="shared" si="13"/>
        <v>0</v>
      </c>
      <c r="BN16" s="153" t="str">
        <f t="shared" si="14"/>
        <v>geen actie</v>
      </c>
      <c r="BO16" s="149">
        <v>12</v>
      </c>
    </row>
    <row r="17" spans="1:67" ht="17.25" customHeight="1" x14ac:dyDescent="0.25">
      <c r="A17" s="149">
        <v>13</v>
      </c>
      <c r="B17" s="149" t="str">
        <f t="shared" si="0"/>
        <v>v</v>
      </c>
      <c r="C17" s="149"/>
      <c r="D17" s="200"/>
      <c r="E17" s="249" t="s">
        <v>430</v>
      </c>
      <c r="F17" s="149"/>
      <c r="G17" s="177" t="s">
        <v>374</v>
      </c>
      <c r="H17" s="176">
        <f t="shared" si="1"/>
        <v>33.333333333333336</v>
      </c>
      <c r="I17" s="153">
        <v>2008</v>
      </c>
      <c r="J17" s="178">
        <f>[3]Aantallen!$B$1-I17</f>
        <v>12</v>
      </c>
      <c r="K17" s="153">
        <f t="shared" si="2"/>
        <v>0</v>
      </c>
      <c r="L17" s="164">
        <v>33.333333333333336</v>
      </c>
      <c r="M17" s="180">
        <v>1</v>
      </c>
      <c r="N17" s="180"/>
      <c r="O17" s="180"/>
      <c r="P17" s="275"/>
      <c r="Q17" s="276">
        <f t="shared" si="3"/>
        <v>0</v>
      </c>
      <c r="R17" s="180">
        <v>1</v>
      </c>
      <c r="S17" s="180"/>
      <c r="T17" s="180"/>
      <c r="U17" s="180"/>
      <c r="V17" s="276">
        <f t="shared" si="4"/>
        <v>0</v>
      </c>
      <c r="W17" s="180">
        <v>1</v>
      </c>
      <c r="X17" s="180"/>
      <c r="Y17" s="180"/>
      <c r="Z17" s="180"/>
      <c r="AA17" s="276">
        <f t="shared" si="5"/>
        <v>0</v>
      </c>
      <c r="AB17" s="180">
        <v>1</v>
      </c>
      <c r="AC17" s="180"/>
      <c r="AD17" s="180"/>
      <c r="AE17" s="180"/>
      <c r="AF17" s="276">
        <f t="shared" si="6"/>
        <v>0</v>
      </c>
      <c r="AG17" s="180">
        <v>1</v>
      </c>
      <c r="AH17" s="180"/>
      <c r="AI17" s="180"/>
      <c r="AJ17" s="277"/>
      <c r="AK17" s="276">
        <f t="shared" si="7"/>
        <v>0</v>
      </c>
      <c r="AL17" s="180">
        <v>1</v>
      </c>
      <c r="AM17" s="180"/>
      <c r="AN17" s="180"/>
      <c r="AO17" s="277"/>
      <c r="AP17" s="276">
        <f t="shared" si="8"/>
        <v>0</v>
      </c>
      <c r="AQ17" s="180">
        <v>1</v>
      </c>
      <c r="AR17" s="180"/>
      <c r="AS17" s="180"/>
      <c r="AT17" s="277"/>
      <c r="AU17" s="278">
        <f t="shared" si="9"/>
        <v>0</v>
      </c>
      <c r="AV17" s="180">
        <v>1</v>
      </c>
      <c r="AW17" s="180"/>
      <c r="AX17" s="180"/>
      <c r="AY17" s="275"/>
      <c r="AZ17" s="276">
        <f t="shared" si="10"/>
        <v>0</v>
      </c>
      <c r="BA17" s="180">
        <v>1</v>
      </c>
      <c r="BB17" s="180"/>
      <c r="BC17" s="180"/>
      <c r="BD17" s="180"/>
      <c r="BE17" s="276">
        <f t="shared" si="11"/>
        <v>0</v>
      </c>
      <c r="BF17" s="180">
        <v>1</v>
      </c>
      <c r="BG17" s="180"/>
      <c r="BH17" s="180"/>
      <c r="BI17" s="180"/>
      <c r="BJ17" s="276">
        <f t="shared" si="12"/>
        <v>0</v>
      </c>
      <c r="BK17" s="153">
        <f t="shared" si="15"/>
        <v>0</v>
      </c>
      <c r="BL17" s="182">
        <v>0</v>
      </c>
      <c r="BM17" s="153">
        <f t="shared" si="13"/>
        <v>0</v>
      </c>
      <c r="BN17" s="215" t="str">
        <f t="shared" si="14"/>
        <v>geen actie</v>
      </c>
      <c r="BO17" s="149">
        <v>13</v>
      </c>
    </row>
    <row r="18" spans="1:67" ht="17.25" customHeight="1" x14ac:dyDescent="0.25">
      <c r="A18" s="149">
        <v>14</v>
      </c>
      <c r="B18" s="149" t="str">
        <f t="shared" si="0"/>
        <v>v</v>
      </c>
      <c r="C18" s="149"/>
      <c r="D18" s="200"/>
      <c r="E18" s="249" t="s">
        <v>431</v>
      </c>
      <c r="F18" s="194"/>
      <c r="G18" s="177" t="s">
        <v>374</v>
      </c>
      <c r="H18" s="176">
        <f t="shared" si="1"/>
        <v>45</v>
      </c>
      <c r="I18" s="149">
        <v>2010</v>
      </c>
      <c r="J18" s="178">
        <f>[3]Aantallen!$B$1-I18</f>
        <v>10</v>
      </c>
      <c r="K18" s="153">
        <f t="shared" si="2"/>
        <v>0</v>
      </c>
      <c r="L18" s="164">
        <v>45</v>
      </c>
      <c r="M18" s="180">
        <v>1</v>
      </c>
      <c r="N18" s="180"/>
      <c r="O18" s="180"/>
      <c r="P18" s="275"/>
      <c r="Q18" s="276">
        <f t="shared" si="3"/>
        <v>0</v>
      </c>
      <c r="R18" s="180">
        <v>1</v>
      </c>
      <c r="S18" s="180"/>
      <c r="T18" s="180"/>
      <c r="U18" s="180"/>
      <c r="V18" s="276">
        <f t="shared" si="4"/>
        <v>0</v>
      </c>
      <c r="W18" s="180">
        <v>1</v>
      </c>
      <c r="X18" s="180"/>
      <c r="Y18" s="180"/>
      <c r="Z18" s="180"/>
      <c r="AA18" s="276">
        <f t="shared" si="5"/>
        <v>0</v>
      </c>
      <c r="AB18" s="180">
        <v>1</v>
      </c>
      <c r="AC18" s="180"/>
      <c r="AD18" s="180"/>
      <c r="AE18" s="180"/>
      <c r="AF18" s="276">
        <f t="shared" si="6"/>
        <v>0</v>
      </c>
      <c r="AG18" s="180">
        <v>1</v>
      </c>
      <c r="AH18" s="180"/>
      <c r="AI18" s="180"/>
      <c r="AJ18" s="277"/>
      <c r="AK18" s="276">
        <f t="shared" si="7"/>
        <v>0</v>
      </c>
      <c r="AL18" s="180">
        <v>1</v>
      </c>
      <c r="AM18" s="180"/>
      <c r="AN18" s="180"/>
      <c r="AO18" s="277"/>
      <c r="AP18" s="276">
        <f t="shared" si="8"/>
        <v>0</v>
      </c>
      <c r="AQ18" s="180">
        <v>1</v>
      </c>
      <c r="AR18" s="180"/>
      <c r="AS18" s="180"/>
      <c r="AT18" s="277"/>
      <c r="AU18" s="278">
        <f t="shared" si="9"/>
        <v>0</v>
      </c>
      <c r="AV18" s="180">
        <v>1</v>
      </c>
      <c r="AW18" s="180"/>
      <c r="AX18" s="180"/>
      <c r="AY18" s="275"/>
      <c r="AZ18" s="276">
        <f t="shared" si="10"/>
        <v>0</v>
      </c>
      <c r="BA18" s="180">
        <v>1</v>
      </c>
      <c r="BB18" s="180"/>
      <c r="BC18" s="180"/>
      <c r="BD18" s="180"/>
      <c r="BE18" s="276">
        <f t="shared" si="11"/>
        <v>0</v>
      </c>
      <c r="BF18" s="180">
        <v>1</v>
      </c>
      <c r="BG18" s="180"/>
      <c r="BH18" s="180"/>
      <c r="BI18" s="180"/>
      <c r="BJ18" s="276">
        <f t="shared" si="12"/>
        <v>0</v>
      </c>
      <c r="BK18" s="153">
        <f t="shared" si="15"/>
        <v>0</v>
      </c>
      <c r="BL18" s="182">
        <v>0</v>
      </c>
      <c r="BM18" s="153">
        <f t="shared" si="13"/>
        <v>0</v>
      </c>
      <c r="BN18" s="153" t="str">
        <f t="shared" si="14"/>
        <v>geen actie</v>
      </c>
      <c r="BO18" s="149">
        <v>14</v>
      </c>
    </row>
    <row r="19" spans="1:67" ht="17.25" customHeight="1" x14ac:dyDescent="0.25">
      <c r="A19" s="149">
        <v>17</v>
      </c>
      <c r="B19" s="149" t="str">
        <f t="shared" si="0"/>
        <v>v</v>
      </c>
      <c r="C19" s="149"/>
      <c r="D19" s="372"/>
      <c r="E19" s="249" t="s">
        <v>655</v>
      </c>
      <c r="F19" s="194"/>
      <c r="G19" s="177" t="s">
        <v>649</v>
      </c>
      <c r="H19" s="176">
        <f t="shared" si="1"/>
        <v>137.91666666666669</v>
      </c>
      <c r="I19" s="149">
        <v>2010</v>
      </c>
      <c r="J19" s="178">
        <f>[3]Aantallen!$B$1-I19</f>
        <v>10</v>
      </c>
      <c r="K19" s="153">
        <f t="shared" si="2"/>
        <v>137.91666666666669</v>
      </c>
      <c r="L19" s="164">
        <v>0</v>
      </c>
      <c r="M19" s="180">
        <v>1</v>
      </c>
      <c r="N19" s="180"/>
      <c r="O19" s="180"/>
      <c r="P19" s="275"/>
      <c r="Q19" s="276">
        <f t="shared" si="3"/>
        <v>0</v>
      </c>
      <c r="R19" s="180">
        <v>24</v>
      </c>
      <c r="S19" s="180">
        <v>4</v>
      </c>
      <c r="T19" s="180">
        <v>63</v>
      </c>
      <c r="U19" s="180"/>
      <c r="V19" s="276">
        <f t="shared" si="4"/>
        <v>42.916666666666671</v>
      </c>
      <c r="W19" s="180">
        <v>1</v>
      </c>
      <c r="X19" s="180"/>
      <c r="Y19" s="180"/>
      <c r="Z19" s="180"/>
      <c r="AA19" s="276">
        <f t="shared" si="5"/>
        <v>0</v>
      </c>
      <c r="AB19" s="180">
        <v>1</v>
      </c>
      <c r="AC19" s="180"/>
      <c r="AD19" s="180"/>
      <c r="AE19" s="180"/>
      <c r="AF19" s="276">
        <f t="shared" si="6"/>
        <v>0</v>
      </c>
      <c r="AG19" s="180">
        <v>1</v>
      </c>
      <c r="AH19" s="180"/>
      <c r="AI19" s="180"/>
      <c r="AJ19" s="277"/>
      <c r="AK19" s="276">
        <f t="shared" si="7"/>
        <v>0</v>
      </c>
      <c r="AL19" s="180">
        <v>1</v>
      </c>
      <c r="AM19" s="180"/>
      <c r="AN19" s="180"/>
      <c r="AO19" s="277"/>
      <c r="AP19" s="276">
        <f t="shared" si="8"/>
        <v>0</v>
      </c>
      <c r="AQ19" s="180">
        <v>16</v>
      </c>
      <c r="AR19" s="180">
        <v>9</v>
      </c>
      <c r="AS19" s="180">
        <v>62</v>
      </c>
      <c r="AT19" s="277"/>
      <c r="AU19" s="278">
        <f t="shared" si="9"/>
        <v>95</v>
      </c>
      <c r="AV19" s="180">
        <v>1</v>
      </c>
      <c r="AW19" s="180"/>
      <c r="AX19" s="180"/>
      <c r="AY19" s="275"/>
      <c r="AZ19" s="276">
        <f t="shared" si="10"/>
        <v>0</v>
      </c>
      <c r="BA19" s="180">
        <v>1</v>
      </c>
      <c r="BB19" s="180"/>
      <c r="BC19" s="180"/>
      <c r="BD19" s="180"/>
      <c r="BE19" s="276">
        <f t="shared" si="11"/>
        <v>0</v>
      </c>
      <c r="BF19" s="180">
        <v>1</v>
      </c>
      <c r="BG19" s="180"/>
      <c r="BH19" s="180"/>
      <c r="BI19" s="180"/>
      <c r="BJ19" s="276">
        <f t="shared" si="12"/>
        <v>0</v>
      </c>
      <c r="BK19" s="153">
        <f t="shared" si="15"/>
        <v>0</v>
      </c>
      <c r="BL19" s="182">
        <v>0</v>
      </c>
      <c r="BM19" s="153">
        <f t="shared" si="13"/>
        <v>0</v>
      </c>
      <c r="BN19" s="153" t="str">
        <f t="shared" si="14"/>
        <v>geen actie</v>
      </c>
      <c r="BO19" s="149">
        <v>17</v>
      </c>
    </row>
    <row r="20" spans="1:67" ht="17.25" customHeight="1" x14ac:dyDescent="0.25">
      <c r="A20" s="149">
        <v>19</v>
      </c>
      <c r="B20" s="149" t="str">
        <f t="shared" si="0"/>
        <v>v</v>
      </c>
      <c r="C20" s="149"/>
      <c r="D20" s="200"/>
      <c r="E20" s="249"/>
      <c r="F20" s="194"/>
      <c r="G20" s="177"/>
      <c r="H20" s="176">
        <f t="shared" si="1"/>
        <v>0</v>
      </c>
      <c r="I20" s="149"/>
      <c r="J20" s="178">
        <f>[3]Aantallen!$B$1-I20</f>
        <v>2020</v>
      </c>
      <c r="K20" s="153">
        <f t="shared" si="2"/>
        <v>0</v>
      </c>
      <c r="L20" s="164"/>
      <c r="M20" s="180">
        <v>1</v>
      </c>
      <c r="N20" s="180"/>
      <c r="O20" s="180"/>
      <c r="P20" s="275"/>
      <c r="Q20" s="276">
        <f t="shared" si="3"/>
        <v>0</v>
      </c>
      <c r="R20" s="180">
        <v>1</v>
      </c>
      <c r="S20" s="180"/>
      <c r="T20" s="180"/>
      <c r="U20" s="180"/>
      <c r="V20" s="276">
        <f t="shared" si="4"/>
        <v>0</v>
      </c>
      <c r="W20" s="180">
        <v>1</v>
      </c>
      <c r="X20" s="180"/>
      <c r="Y20" s="180"/>
      <c r="Z20" s="180"/>
      <c r="AA20" s="276">
        <f t="shared" si="5"/>
        <v>0</v>
      </c>
      <c r="AB20" s="180">
        <v>1</v>
      </c>
      <c r="AC20" s="180"/>
      <c r="AD20" s="180"/>
      <c r="AE20" s="180"/>
      <c r="AF20" s="276">
        <f t="shared" si="6"/>
        <v>0</v>
      </c>
      <c r="AG20" s="180">
        <v>1</v>
      </c>
      <c r="AH20" s="180"/>
      <c r="AI20" s="180"/>
      <c r="AJ20" s="277"/>
      <c r="AK20" s="276">
        <f t="shared" si="7"/>
        <v>0</v>
      </c>
      <c r="AL20" s="180">
        <v>1</v>
      </c>
      <c r="AM20" s="180"/>
      <c r="AN20" s="180"/>
      <c r="AO20" s="277"/>
      <c r="AP20" s="276">
        <f t="shared" si="8"/>
        <v>0</v>
      </c>
      <c r="AQ20" s="180">
        <v>1</v>
      </c>
      <c r="AR20" s="180"/>
      <c r="AS20" s="180"/>
      <c r="AT20" s="277"/>
      <c r="AU20" s="278">
        <f t="shared" si="9"/>
        <v>0</v>
      </c>
      <c r="AV20" s="180">
        <v>1</v>
      </c>
      <c r="AW20" s="180"/>
      <c r="AX20" s="180"/>
      <c r="AY20" s="275"/>
      <c r="AZ20" s="276">
        <f t="shared" si="10"/>
        <v>0</v>
      </c>
      <c r="BA20" s="180">
        <v>1</v>
      </c>
      <c r="BB20" s="180"/>
      <c r="BC20" s="180"/>
      <c r="BD20" s="180"/>
      <c r="BE20" s="276">
        <f t="shared" si="11"/>
        <v>0</v>
      </c>
      <c r="BF20" s="180">
        <v>1</v>
      </c>
      <c r="BG20" s="180"/>
      <c r="BH20" s="180"/>
      <c r="BI20" s="180"/>
      <c r="BJ20" s="276">
        <f t="shared" si="12"/>
        <v>0</v>
      </c>
      <c r="BK20" s="153">
        <f t="shared" si="15"/>
        <v>0</v>
      </c>
      <c r="BL20" s="182">
        <v>0</v>
      </c>
      <c r="BM20" s="153">
        <f t="shared" si="13"/>
        <v>0</v>
      </c>
      <c r="BN20" s="153" t="str">
        <f t="shared" si="14"/>
        <v>geen actie</v>
      </c>
      <c r="BO20" s="149">
        <v>19</v>
      </c>
    </row>
    <row r="21" spans="1:67" ht="17.25" customHeight="1" x14ac:dyDescent="0.25">
      <c r="A21" s="149">
        <v>20</v>
      </c>
      <c r="B21" s="149" t="str">
        <f t="shared" si="0"/>
        <v>v</v>
      </c>
      <c r="C21" s="149"/>
      <c r="D21" s="200"/>
      <c r="E21" s="249"/>
      <c r="F21" s="149"/>
      <c r="G21" s="177"/>
      <c r="H21" s="176">
        <f t="shared" si="1"/>
        <v>0</v>
      </c>
      <c r="I21" s="369"/>
      <c r="J21" s="178">
        <f>[3]Aantallen!$B$1-I21</f>
        <v>2020</v>
      </c>
      <c r="K21" s="153">
        <f t="shared" si="2"/>
        <v>0</v>
      </c>
      <c r="L21" s="164"/>
      <c r="M21" s="180">
        <v>1</v>
      </c>
      <c r="N21" s="180"/>
      <c r="O21" s="180"/>
      <c r="P21" s="275"/>
      <c r="Q21" s="276">
        <f t="shared" si="3"/>
        <v>0</v>
      </c>
      <c r="R21" s="180">
        <v>1</v>
      </c>
      <c r="S21" s="180"/>
      <c r="T21" s="180"/>
      <c r="U21" s="180"/>
      <c r="V21" s="276">
        <f t="shared" si="4"/>
        <v>0</v>
      </c>
      <c r="W21" s="180">
        <v>1</v>
      </c>
      <c r="X21" s="180"/>
      <c r="Y21" s="180"/>
      <c r="Z21" s="180"/>
      <c r="AA21" s="276">
        <f t="shared" si="5"/>
        <v>0</v>
      </c>
      <c r="AB21" s="180">
        <v>1</v>
      </c>
      <c r="AC21" s="180"/>
      <c r="AD21" s="180"/>
      <c r="AE21" s="180"/>
      <c r="AF21" s="276">
        <f t="shared" si="6"/>
        <v>0</v>
      </c>
      <c r="AG21" s="180">
        <v>1</v>
      </c>
      <c r="AH21" s="180"/>
      <c r="AI21" s="180"/>
      <c r="AJ21" s="277"/>
      <c r="AK21" s="276">
        <f t="shared" si="7"/>
        <v>0</v>
      </c>
      <c r="AL21" s="180">
        <v>1</v>
      </c>
      <c r="AM21" s="180"/>
      <c r="AN21" s="180"/>
      <c r="AO21" s="277"/>
      <c r="AP21" s="276">
        <f t="shared" si="8"/>
        <v>0</v>
      </c>
      <c r="AQ21" s="180">
        <v>1</v>
      </c>
      <c r="AR21" s="180"/>
      <c r="AS21" s="180"/>
      <c r="AT21" s="277"/>
      <c r="AU21" s="278">
        <f t="shared" si="9"/>
        <v>0</v>
      </c>
      <c r="AV21" s="180">
        <v>1</v>
      </c>
      <c r="AW21" s="180"/>
      <c r="AX21" s="180"/>
      <c r="AY21" s="275"/>
      <c r="AZ21" s="276">
        <f t="shared" si="10"/>
        <v>0</v>
      </c>
      <c r="BA21" s="180">
        <v>1</v>
      </c>
      <c r="BB21" s="180"/>
      <c r="BC21" s="180"/>
      <c r="BD21" s="180"/>
      <c r="BE21" s="276">
        <f t="shared" si="11"/>
        <v>0</v>
      </c>
      <c r="BF21" s="180">
        <v>1</v>
      </c>
      <c r="BG21" s="180"/>
      <c r="BH21" s="180"/>
      <c r="BI21" s="180"/>
      <c r="BJ21" s="276">
        <f t="shared" si="12"/>
        <v>0</v>
      </c>
      <c r="BK21" s="153">
        <f t="shared" si="15"/>
        <v>0</v>
      </c>
      <c r="BL21" s="182">
        <v>0</v>
      </c>
      <c r="BM21" s="153">
        <f t="shared" si="13"/>
        <v>0</v>
      </c>
      <c r="BN21" s="153" t="str">
        <f t="shared" si="14"/>
        <v>geen actie</v>
      </c>
      <c r="BO21" s="149">
        <v>20</v>
      </c>
    </row>
    <row r="22" spans="1:67" ht="17.25" customHeight="1" x14ac:dyDescent="0.25">
      <c r="A22" s="149">
        <v>21</v>
      </c>
      <c r="B22" s="149" t="str">
        <f t="shared" si="0"/>
        <v>v</v>
      </c>
      <c r="C22" s="149"/>
      <c r="D22" s="200"/>
      <c r="E22" s="249"/>
      <c r="F22" s="194"/>
      <c r="G22" s="177"/>
      <c r="H22" s="176">
        <f t="shared" si="1"/>
        <v>0</v>
      </c>
      <c r="I22" s="149"/>
      <c r="J22" s="178">
        <f>[3]Aantallen!$B$1-I22</f>
        <v>2020</v>
      </c>
      <c r="K22" s="153">
        <f t="shared" si="2"/>
        <v>0</v>
      </c>
      <c r="L22" s="164"/>
      <c r="M22" s="180">
        <v>1</v>
      </c>
      <c r="N22" s="180"/>
      <c r="O22" s="180"/>
      <c r="P22" s="275"/>
      <c r="Q22" s="276">
        <f t="shared" si="3"/>
        <v>0</v>
      </c>
      <c r="R22" s="180">
        <v>1</v>
      </c>
      <c r="S22" s="180"/>
      <c r="T22" s="180"/>
      <c r="U22" s="180"/>
      <c r="V22" s="276">
        <f t="shared" si="4"/>
        <v>0</v>
      </c>
      <c r="W22" s="180">
        <v>1</v>
      </c>
      <c r="X22" s="180"/>
      <c r="Y22" s="180"/>
      <c r="Z22" s="180"/>
      <c r="AA22" s="276">
        <f t="shared" si="5"/>
        <v>0</v>
      </c>
      <c r="AB22" s="180">
        <v>1</v>
      </c>
      <c r="AC22" s="180"/>
      <c r="AD22" s="180"/>
      <c r="AE22" s="180"/>
      <c r="AF22" s="276">
        <f t="shared" si="6"/>
        <v>0</v>
      </c>
      <c r="AG22" s="180">
        <v>1</v>
      </c>
      <c r="AH22" s="180"/>
      <c r="AI22" s="180"/>
      <c r="AJ22" s="277"/>
      <c r="AK22" s="276">
        <f t="shared" si="7"/>
        <v>0</v>
      </c>
      <c r="AL22" s="180">
        <v>1</v>
      </c>
      <c r="AM22" s="180"/>
      <c r="AN22" s="180"/>
      <c r="AO22" s="277"/>
      <c r="AP22" s="276">
        <f t="shared" si="8"/>
        <v>0</v>
      </c>
      <c r="AQ22" s="180">
        <v>1</v>
      </c>
      <c r="AR22" s="180"/>
      <c r="AS22" s="180"/>
      <c r="AT22" s="277"/>
      <c r="AU22" s="278">
        <f t="shared" si="9"/>
        <v>0</v>
      </c>
      <c r="AV22" s="180">
        <v>1</v>
      </c>
      <c r="AW22" s="180"/>
      <c r="AX22" s="180"/>
      <c r="AY22" s="275"/>
      <c r="AZ22" s="276">
        <f t="shared" si="10"/>
        <v>0</v>
      </c>
      <c r="BA22" s="180">
        <v>1</v>
      </c>
      <c r="BB22" s="180"/>
      <c r="BC22" s="180"/>
      <c r="BD22" s="180"/>
      <c r="BE22" s="276">
        <f t="shared" si="11"/>
        <v>0</v>
      </c>
      <c r="BF22" s="180">
        <v>1</v>
      </c>
      <c r="BG22" s="180"/>
      <c r="BH22" s="180"/>
      <c r="BI22" s="180"/>
      <c r="BJ22" s="276">
        <f t="shared" si="12"/>
        <v>0</v>
      </c>
      <c r="BK22" s="153">
        <f t="shared" si="15"/>
        <v>0</v>
      </c>
      <c r="BL22" s="182">
        <v>0</v>
      </c>
      <c r="BM22" s="153">
        <f t="shared" si="13"/>
        <v>0</v>
      </c>
      <c r="BN22" s="153" t="str">
        <f t="shared" si="14"/>
        <v>geen actie</v>
      </c>
      <c r="BO22" s="149">
        <v>21</v>
      </c>
    </row>
    <row r="23" spans="1:67" ht="17.25" customHeight="1" x14ac:dyDescent="0.25">
      <c r="A23" s="149">
        <v>22</v>
      </c>
      <c r="B23" s="149" t="str">
        <f t="shared" si="0"/>
        <v>v</v>
      </c>
      <c r="C23" s="149"/>
      <c r="D23" s="200"/>
      <c r="E23" s="249"/>
      <c r="F23" s="149"/>
      <c r="G23" s="177"/>
      <c r="H23" s="176">
        <f t="shared" si="1"/>
        <v>0</v>
      </c>
      <c r="I23" s="153"/>
      <c r="J23" s="178">
        <f>[3]Aantallen!$B$1-I23</f>
        <v>2020</v>
      </c>
      <c r="K23" s="153">
        <f t="shared" si="2"/>
        <v>0</v>
      </c>
      <c r="L23" s="164"/>
      <c r="M23" s="180">
        <v>1</v>
      </c>
      <c r="N23" s="180"/>
      <c r="O23" s="180"/>
      <c r="P23" s="275"/>
      <c r="Q23" s="276">
        <f t="shared" si="3"/>
        <v>0</v>
      </c>
      <c r="R23" s="180">
        <v>1</v>
      </c>
      <c r="S23" s="180"/>
      <c r="T23" s="180"/>
      <c r="U23" s="180"/>
      <c r="V23" s="276">
        <f t="shared" si="4"/>
        <v>0</v>
      </c>
      <c r="W23" s="180">
        <v>1</v>
      </c>
      <c r="X23" s="180"/>
      <c r="Y23" s="180"/>
      <c r="Z23" s="180"/>
      <c r="AA23" s="276">
        <f t="shared" si="5"/>
        <v>0</v>
      </c>
      <c r="AB23" s="180">
        <v>1</v>
      </c>
      <c r="AC23" s="180"/>
      <c r="AD23" s="180"/>
      <c r="AE23" s="180"/>
      <c r="AF23" s="276">
        <f t="shared" si="6"/>
        <v>0</v>
      </c>
      <c r="AG23" s="180">
        <v>1</v>
      </c>
      <c r="AH23" s="180"/>
      <c r="AI23" s="180"/>
      <c r="AJ23" s="277"/>
      <c r="AK23" s="276">
        <f t="shared" si="7"/>
        <v>0</v>
      </c>
      <c r="AL23" s="180">
        <v>1</v>
      </c>
      <c r="AM23" s="180"/>
      <c r="AN23" s="180"/>
      <c r="AO23" s="277"/>
      <c r="AP23" s="276">
        <f t="shared" si="8"/>
        <v>0</v>
      </c>
      <c r="AQ23" s="180">
        <v>1</v>
      </c>
      <c r="AR23" s="180"/>
      <c r="AS23" s="180"/>
      <c r="AT23" s="277"/>
      <c r="AU23" s="278">
        <f t="shared" si="9"/>
        <v>0</v>
      </c>
      <c r="AV23" s="180">
        <v>1</v>
      </c>
      <c r="AW23" s="180"/>
      <c r="AX23" s="180"/>
      <c r="AY23" s="275"/>
      <c r="AZ23" s="276">
        <f t="shared" si="10"/>
        <v>0</v>
      </c>
      <c r="BA23" s="180">
        <v>1</v>
      </c>
      <c r="BB23" s="180"/>
      <c r="BC23" s="180"/>
      <c r="BD23" s="180"/>
      <c r="BE23" s="276">
        <f t="shared" si="11"/>
        <v>0</v>
      </c>
      <c r="BF23" s="180">
        <v>1</v>
      </c>
      <c r="BG23" s="180"/>
      <c r="BH23" s="180"/>
      <c r="BI23" s="180"/>
      <c r="BJ23" s="276">
        <f t="shared" si="12"/>
        <v>0</v>
      </c>
      <c r="BK23" s="153">
        <f t="shared" si="15"/>
        <v>0</v>
      </c>
      <c r="BL23" s="182">
        <v>0</v>
      </c>
      <c r="BM23" s="153">
        <f t="shared" si="13"/>
        <v>0</v>
      </c>
      <c r="BN23" s="153" t="str">
        <f t="shared" si="14"/>
        <v>geen actie</v>
      </c>
      <c r="BO23" s="149">
        <v>22</v>
      </c>
    </row>
    <row r="24" spans="1:67" ht="17.25" customHeight="1" x14ac:dyDescent="0.25">
      <c r="A24" s="149">
        <v>23</v>
      </c>
      <c r="B24" s="149" t="str">
        <f t="shared" si="0"/>
        <v>v</v>
      </c>
      <c r="C24" s="149"/>
      <c r="D24" s="200"/>
      <c r="E24" s="249"/>
      <c r="F24" s="149"/>
      <c r="G24" s="177"/>
      <c r="H24" s="176">
        <f t="shared" si="1"/>
        <v>0</v>
      </c>
      <c r="I24" s="153"/>
      <c r="J24" s="178">
        <f>[3]Aantallen!$B$1-I24</f>
        <v>2020</v>
      </c>
      <c r="K24" s="153">
        <f t="shared" si="2"/>
        <v>0</v>
      </c>
      <c r="L24" s="164"/>
      <c r="M24" s="180">
        <v>1</v>
      </c>
      <c r="N24" s="180"/>
      <c r="O24" s="180"/>
      <c r="P24" s="275"/>
      <c r="Q24" s="276">
        <f t="shared" si="3"/>
        <v>0</v>
      </c>
      <c r="R24" s="180">
        <v>1</v>
      </c>
      <c r="S24" s="180"/>
      <c r="T24" s="180"/>
      <c r="U24" s="180"/>
      <c r="V24" s="276">
        <f t="shared" si="4"/>
        <v>0</v>
      </c>
      <c r="W24" s="180">
        <v>1</v>
      </c>
      <c r="X24" s="180"/>
      <c r="Y24" s="180"/>
      <c r="Z24" s="180"/>
      <c r="AA24" s="276">
        <f t="shared" si="5"/>
        <v>0</v>
      </c>
      <c r="AB24" s="180">
        <v>1</v>
      </c>
      <c r="AC24" s="180"/>
      <c r="AD24" s="180"/>
      <c r="AE24" s="180"/>
      <c r="AF24" s="276">
        <f t="shared" si="6"/>
        <v>0</v>
      </c>
      <c r="AG24" s="180">
        <v>1</v>
      </c>
      <c r="AH24" s="180"/>
      <c r="AI24" s="180"/>
      <c r="AJ24" s="277"/>
      <c r="AK24" s="276">
        <f t="shared" si="7"/>
        <v>0</v>
      </c>
      <c r="AL24" s="180">
        <v>1</v>
      </c>
      <c r="AM24" s="180"/>
      <c r="AN24" s="180"/>
      <c r="AO24" s="277"/>
      <c r="AP24" s="276">
        <f t="shared" si="8"/>
        <v>0</v>
      </c>
      <c r="AQ24" s="180">
        <v>1</v>
      </c>
      <c r="AR24" s="180"/>
      <c r="AS24" s="180"/>
      <c r="AT24" s="277"/>
      <c r="AU24" s="278">
        <f t="shared" si="9"/>
        <v>0</v>
      </c>
      <c r="AV24" s="180">
        <v>1</v>
      </c>
      <c r="AW24" s="180"/>
      <c r="AX24" s="180"/>
      <c r="AY24" s="275"/>
      <c r="AZ24" s="276">
        <f t="shared" si="10"/>
        <v>0</v>
      </c>
      <c r="BA24" s="180">
        <v>1</v>
      </c>
      <c r="BB24" s="180"/>
      <c r="BC24" s="180"/>
      <c r="BD24" s="180"/>
      <c r="BE24" s="276">
        <f t="shared" si="11"/>
        <v>0</v>
      </c>
      <c r="BF24" s="180">
        <v>1</v>
      </c>
      <c r="BG24" s="180"/>
      <c r="BH24" s="180"/>
      <c r="BI24" s="180"/>
      <c r="BJ24" s="276">
        <f t="shared" si="12"/>
        <v>0</v>
      </c>
      <c r="BK24" s="153">
        <f t="shared" si="15"/>
        <v>0</v>
      </c>
      <c r="BL24" s="182">
        <v>0</v>
      </c>
      <c r="BM24" s="153">
        <f t="shared" si="13"/>
        <v>0</v>
      </c>
      <c r="BN24" s="153" t="str">
        <f t="shared" si="14"/>
        <v>geen actie</v>
      </c>
      <c r="BO24" s="149">
        <v>23</v>
      </c>
    </row>
    <row r="25" spans="1:67" ht="17.25" customHeight="1" x14ac:dyDescent="0.25">
      <c r="A25" s="149">
        <v>24</v>
      </c>
      <c r="B25" s="149" t="str">
        <f t="shared" si="0"/>
        <v>v</v>
      </c>
      <c r="C25" s="149"/>
      <c r="D25" s="200"/>
      <c r="E25" s="249"/>
      <c r="F25" s="194"/>
      <c r="G25" s="177"/>
      <c r="H25" s="176">
        <f t="shared" si="1"/>
        <v>0</v>
      </c>
      <c r="I25" s="149"/>
      <c r="J25" s="178">
        <f>[3]Aantallen!$B$1-I25</f>
        <v>2020</v>
      </c>
      <c r="K25" s="153">
        <f t="shared" si="2"/>
        <v>0</v>
      </c>
      <c r="L25" s="164"/>
      <c r="M25" s="180">
        <v>1</v>
      </c>
      <c r="N25" s="180"/>
      <c r="O25" s="180"/>
      <c r="P25" s="275"/>
      <c r="Q25" s="276">
        <f t="shared" si="3"/>
        <v>0</v>
      </c>
      <c r="R25" s="180">
        <v>1</v>
      </c>
      <c r="S25" s="180"/>
      <c r="T25" s="180"/>
      <c r="U25" s="180"/>
      <c r="V25" s="276">
        <f t="shared" si="4"/>
        <v>0</v>
      </c>
      <c r="W25" s="180">
        <v>1</v>
      </c>
      <c r="X25" s="180"/>
      <c r="Y25" s="180"/>
      <c r="Z25" s="180"/>
      <c r="AA25" s="276">
        <f t="shared" si="5"/>
        <v>0</v>
      </c>
      <c r="AB25" s="180">
        <v>1</v>
      </c>
      <c r="AC25" s="180"/>
      <c r="AD25" s="180"/>
      <c r="AE25" s="180"/>
      <c r="AF25" s="276">
        <f t="shared" si="6"/>
        <v>0</v>
      </c>
      <c r="AG25" s="180">
        <v>1</v>
      </c>
      <c r="AH25" s="180"/>
      <c r="AI25" s="180"/>
      <c r="AJ25" s="277"/>
      <c r="AK25" s="276">
        <f t="shared" si="7"/>
        <v>0</v>
      </c>
      <c r="AL25" s="180">
        <v>1</v>
      </c>
      <c r="AM25" s="180"/>
      <c r="AN25" s="180"/>
      <c r="AO25" s="277"/>
      <c r="AP25" s="276">
        <f t="shared" si="8"/>
        <v>0</v>
      </c>
      <c r="AQ25" s="180">
        <v>1</v>
      </c>
      <c r="AR25" s="180"/>
      <c r="AS25" s="180"/>
      <c r="AT25" s="277"/>
      <c r="AU25" s="278">
        <f t="shared" si="9"/>
        <v>0</v>
      </c>
      <c r="AV25" s="180">
        <v>1</v>
      </c>
      <c r="AW25" s="180"/>
      <c r="AX25" s="180"/>
      <c r="AY25" s="275"/>
      <c r="AZ25" s="276">
        <f t="shared" si="10"/>
        <v>0</v>
      </c>
      <c r="BA25" s="180">
        <v>1</v>
      </c>
      <c r="BB25" s="180"/>
      <c r="BC25" s="180"/>
      <c r="BD25" s="180"/>
      <c r="BE25" s="276">
        <f t="shared" si="11"/>
        <v>0</v>
      </c>
      <c r="BF25" s="180">
        <v>1</v>
      </c>
      <c r="BG25" s="180"/>
      <c r="BH25" s="180"/>
      <c r="BI25" s="180"/>
      <c r="BJ25" s="276">
        <f t="shared" si="12"/>
        <v>0</v>
      </c>
      <c r="BK25" s="153">
        <f t="shared" si="15"/>
        <v>0</v>
      </c>
      <c r="BL25" s="182">
        <v>0</v>
      </c>
      <c r="BM25" s="153">
        <f t="shared" si="13"/>
        <v>0</v>
      </c>
      <c r="BN25" s="153" t="str">
        <f t="shared" si="14"/>
        <v>geen actie</v>
      </c>
      <c r="BO25" s="149">
        <v>24</v>
      </c>
    </row>
    <row r="26" spans="1:67" ht="17.25" customHeight="1" x14ac:dyDescent="0.25">
      <c r="A26" s="149">
        <v>25</v>
      </c>
      <c r="B26" s="149" t="str">
        <f t="shared" si="0"/>
        <v>v</v>
      </c>
      <c r="C26" s="149"/>
      <c r="D26" s="200"/>
      <c r="E26" s="249"/>
      <c r="F26" s="273"/>
      <c r="G26" s="235"/>
      <c r="H26" s="176">
        <f t="shared" si="1"/>
        <v>0</v>
      </c>
      <c r="I26" s="149"/>
      <c r="J26" s="178">
        <f>[3]Aantallen!$B$1-I26</f>
        <v>2020</v>
      </c>
      <c r="K26" s="153">
        <f t="shared" si="2"/>
        <v>0</v>
      </c>
      <c r="L26" s="164"/>
      <c r="M26" s="180">
        <v>1</v>
      </c>
      <c r="N26" s="180"/>
      <c r="O26" s="180"/>
      <c r="P26" s="275"/>
      <c r="Q26" s="276">
        <f t="shared" si="3"/>
        <v>0</v>
      </c>
      <c r="R26" s="180">
        <v>1</v>
      </c>
      <c r="S26" s="180"/>
      <c r="T26" s="180"/>
      <c r="U26" s="180"/>
      <c r="V26" s="276">
        <f t="shared" si="4"/>
        <v>0</v>
      </c>
      <c r="W26" s="180">
        <v>1</v>
      </c>
      <c r="X26" s="180"/>
      <c r="Y26" s="180"/>
      <c r="Z26" s="180"/>
      <c r="AA26" s="276">
        <f t="shared" si="5"/>
        <v>0</v>
      </c>
      <c r="AB26" s="180">
        <v>1</v>
      </c>
      <c r="AC26" s="180"/>
      <c r="AD26" s="180"/>
      <c r="AE26" s="180"/>
      <c r="AF26" s="276">
        <f t="shared" si="6"/>
        <v>0</v>
      </c>
      <c r="AG26" s="180">
        <v>1</v>
      </c>
      <c r="AH26" s="180"/>
      <c r="AI26" s="180"/>
      <c r="AJ26" s="277"/>
      <c r="AK26" s="276">
        <f t="shared" si="7"/>
        <v>0</v>
      </c>
      <c r="AL26" s="180">
        <v>1</v>
      </c>
      <c r="AM26" s="180"/>
      <c r="AN26" s="180"/>
      <c r="AO26" s="277"/>
      <c r="AP26" s="276">
        <f t="shared" si="8"/>
        <v>0</v>
      </c>
      <c r="AQ26" s="180">
        <v>1</v>
      </c>
      <c r="AR26" s="180"/>
      <c r="AS26" s="180"/>
      <c r="AT26" s="277"/>
      <c r="AU26" s="278">
        <f t="shared" si="9"/>
        <v>0</v>
      </c>
      <c r="AV26" s="180">
        <v>1</v>
      </c>
      <c r="AW26" s="180"/>
      <c r="AX26" s="180"/>
      <c r="AY26" s="275"/>
      <c r="AZ26" s="276">
        <f t="shared" si="10"/>
        <v>0</v>
      </c>
      <c r="BA26" s="180">
        <v>1</v>
      </c>
      <c r="BB26" s="180"/>
      <c r="BC26" s="180"/>
      <c r="BD26" s="180"/>
      <c r="BE26" s="276">
        <f t="shared" si="11"/>
        <v>0</v>
      </c>
      <c r="BF26" s="180">
        <v>1</v>
      </c>
      <c r="BG26" s="180"/>
      <c r="BH26" s="180"/>
      <c r="BI26" s="180"/>
      <c r="BJ26" s="276">
        <f t="shared" si="12"/>
        <v>0</v>
      </c>
      <c r="BK26" s="153">
        <f t="shared" si="15"/>
        <v>0</v>
      </c>
      <c r="BL26" s="182">
        <v>0</v>
      </c>
      <c r="BM26" s="153">
        <f t="shared" si="13"/>
        <v>0</v>
      </c>
      <c r="BN26" s="153" t="str">
        <f t="shared" si="14"/>
        <v>geen actie</v>
      </c>
      <c r="BO26" s="149">
        <v>25</v>
      </c>
    </row>
    <row r="27" spans="1:67" ht="17.25" customHeight="1" x14ac:dyDescent="0.25">
      <c r="A27" s="149">
        <v>26</v>
      </c>
      <c r="B27" s="149" t="str">
        <f t="shared" si="0"/>
        <v>v</v>
      </c>
      <c r="C27" s="149"/>
      <c r="D27" s="200"/>
      <c r="E27" s="249"/>
      <c r="F27" s="274"/>
      <c r="G27" s="235"/>
      <c r="H27" s="176">
        <f t="shared" si="1"/>
        <v>0</v>
      </c>
      <c r="I27" s="154"/>
      <c r="J27" s="178">
        <f>[3]Aantallen!$B$1-I27</f>
        <v>2020</v>
      </c>
      <c r="K27" s="153">
        <f t="shared" si="2"/>
        <v>0</v>
      </c>
      <c r="L27" s="164"/>
      <c r="M27" s="180">
        <v>1</v>
      </c>
      <c r="N27" s="180"/>
      <c r="O27" s="180"/>
      <c r="P27" s="275"/>
      <c r="Q27" s="276">
        <f t="shared" si="3"/>
        <v>0</v>
      </c>
      <c r="R27" s="180">
        <v>1</v>
      </c>
      <c r="S27" s="180"/>
      <c r="T27" s="180"/>
      <c r="U27" s="180"/>
      <c r="V27" s="276">
        <f t="shared" si="4"/>
        <v>0</v>
      </c>
      <c r="W27" s="180">
        <v>1</v>
      </c>
      <c r="X27" s="180"/>
      <c r="Y27" s="180"/>
      <c r="Z27" s="180"/>
      <c r="AA27" s="276">
        <f t="shared" si="5"/>
        <v>0</v>
      </c>
      <c r="AB27" s="180">
        <v>1</v>
      </c>
      <c r="AC27" s="180"/>
      <c r="AD27" s="180"/>
      <c r="AE27" s="180"/>
      <c r="AF27" s="276">
        <f t="shared" si="6"/>
        <v>0</v>
      </c>
      <c r="AG27" s="180">
        <v>1</v>
      </c>
      <c r="AH27" s="180"/>
      <c r="AI27" s="180"/>
      <c r="AJ27" s="277"/>
      <c r="AK27" s="276">
        <f t="shared" si="7"/>
        <v>0</v>
      </c>
      <c r="AL27" s="180">
        <v>1</v>
      </c>
      <c r="AM27" s="180"/>
      <c r="AN27" s="180"/>
      <c r="AO27" s="277"/>
      <c r="AP27" s="276">
        <f t="shared" si="8"/>
        <v>0</v>
      </c>
      <c r="AQ27" s="180">
        <v>1</v>
      </c>
      <c r="AR27" s="180"/>
      <c r="AS27" s="180"/>
      <c r="AT27" s="277"/>
      <c r="AU27" s="278">
        <f t="shared" si="9"/>
        <v>0</v>
      </c>
      <c r="AV27" s="180">
        <v>1</v>
      </c>
      <c r="AW27" s="180"/>
      <c r="AX27" s="180"/>
      <c r="AY27" s="275"/>
      <c r="AZ27" s="276">
        <f t="shared" si="10"/>
        <v>0</v>
      </c>
      <c r="BA27" s="180">
        <v>1</v>
      </c>
      <c r="BB27" s="180"/>
      <c r="BC27" s="180"/>
      <c r="BD27" s="180"/>
      <c r="BE27" s="276">
        <f t="shared" si="11"/>
        <v>0</v>
      </c>
      <c r="BF27" s="180">
        <v>1</v>
      </c>
      <c r="BG27" s="180"/>
      <c r="BH27" s="180"/>
      <c r="BI27" s="180"/>
      <c r="BJ27" s="276">
        <f t="shared" si="12"/>
        <v>0</v>
      </c>
      <c r="BK27" s="153">
        <f t="shared" si="15"/>
        <v>0</v>
      </c>
      <c r="BL27" s="182">
        <v>0</v>
      </c>
      <c r="BM27" s="153">
        <f t="shared" si="13"/>
        <v>0</v>
      </c>
      <c r="BN27" s="153" t="str">
        <f t="shared" si="14"/>
        <v>geen actie</v>
      </c>
      <c r="BO27" s="149">
        <v>26</v>
      </c>
    </row>
    <row r="28" spans="1:67" ht="17.25" customHeight="1" x14ac:dyDescent="0.25">
      <c r="A28" s="149">
        <v>27</v>
      </c>
      <c r="B28" s="149" t="str">
        <f t="shared" si="0"/>
        <v>v</v>
      </c>
      <c r="C28" s="149"/>
      <c r="D28" s="200"/>
      <c r="E28" s="249"/>
      <c r="F28" s="274"/>
      <c r="G28" s="235"/>
      <c r="H28" s="176">
        <f t="shared" si="1"/>
        <v>0</v>
      </c>
      <c r="I28" s="154"/>
      <c r="J28" s="178">
        <f>[3]Aantallen!$B$1-I28</f>
        <v>2020</v>
      </c>
      <c r="K28" s="153">
        <f t="shared" si="2"/>
        <v>0</v>
      </c>
      <c r="L28" s="164"/>
      <c r="M28" s="180">
        <v>1</v>
      </c>
      <c r="N28" s="180"/>
      <c r="O28" s="180"/>
      <c r="P28" s="275"/>
      <c r="Q28" s="276">
        <f t="shared" si="3"/>
        <v>0</v>
      </c>
      <c r="R28" s="180">
        <v>1</v>
      </c>
      <c r="S28" s="180"/>
      <c r="T28" s="180"/>
      <c r="U28" s="180"/>
      <c r="V28" s="276">
        <f t="shared" si="4"/>
        <v>0</v>
      </c>
      <c r="W28" s="180">
        <v>1</v>
      </c>
      <c r="X28" s="180"/>
      <c r="Y28" s="180"/>
      <c r="Z28" s="180"/>
      <c r="AA28" s="276">
        <f t="shared" si="5"/>
        <v>0</v>
      </c>
      <c r="AB28" s="180">
        <v>1</v>
      </c>
      <c r="AC28" s="180"/>
      <c r="AD28" s="180"/>
      <c r="AE28" s="180"/>
      <c r="AF28" s="276">
        <f t="shared" si="6"/>
        <v>0</v>
      </c>
      <c r="AG28" s="180">
        <v>1</v>
      </c>
      <c r="AH28" s="180"/>
      <c r="AI28" s="180"/>
      <c r="AJ28" s="277"/>
      <c r="AK28" s="276">
        <f t="shared" si="7"/>
        <v>0</v>
      </c>
      <c r="AL28" s="180">
        <v>1</v>
      </c>
      <c r="AM28" s="180"/>
      <c r="AN28" s="180"/>
      <c r="AO28" s="277"/>
      <c r="AP28" s="276">
        <f t="shared" si="8"/>
        <v>0</v>
      </c>
      <c r="AQ28" s="180">
        <v>1</v>
      </c>
      <c r="AR28" s="180"/>
      <c r="AS28" s="180"/>
      <c r="AT28" s="277"/>
      <c r="AU28" s="278">
        <f t="shared" si="9"/>
        <v>0</v>
      </c>
      <c r="AV28" s="180">
        <v>1</v>
      </c>
      <c r="AW28" s="180"/>
      <c r="AX28" s="180"/>
      <c r="AY28" s="275"/>
      <c r="AZ28" s="276">
        <f t="shared" si="10"/>
        <v>0</v>
      </c>
      <c r="BA28" s="180">
        <v>1</v>
      </c>
      <c r="BB28" s="180"/>
      <c r="BC28" s="180"/>
      <c r="BD28" s="180"/>
      <c r="BE28" s="276">
        <f t="shared" si="11"/>
        <v>0</v>
      </c>
      <c r="BF28" s="180">
        <v>1</v>
      </c>
      <c r="BG28" s="180"/>
      <c r="BH28" s="180"/>
      <c r="BI28" s="180"/>
      <c r="BJ28" s="276">
        <f t="shared" si="12"/>
        <v>0</v>
      </c>
      <c r="BK28" s="153">
        <f t="shared" si="15"/>
        <v>0</v>
      </c>
      <c r="BL28" s="182">
        <v>0</v>
      </c>
      <c r="BM28" s="153">
        <f t="shared" si="13"/>
        <v>0</v>
      </c>
      <c r="BN28" s="153" t="str">
        <f t="shared" si="14"/>
        <v>geen actie</v>
      </c>
      <c r="BO28" s="149">
        <v>27</v>
      </c>
    </row>
    <row r="29" spans="1:67" ht="17.25" customHeight="1" x14ac:dyDescent="0.25">
      <c r="A29" s="149">
        <v>28</v>
      </c>
      <c r="B29" s="149" t="str">
        <f t="shared" si="0"/>
        <v>v</v>
      </c>
      <c r="C29" s="149"/>
      <c r="D29" s="200"/>
      <c r="E29" s="249"/>
      <c r="F29" s="274"/>
      <c r="G29" s="235"/>
      <c r="H29" s="176">
        <f t="shared" si="1"/>
        <v>0</v>
      </c>
      <c r="I29" s="154"/>
      <c r="J29" s="178">
        <f>[3]Aantallen!$B$1-I29</f>
        <v>2020</v>
      </c>
      <c r="K29" s="153">
        <f t="shared" si="2"/>
        <v>0</v>
      </c>
      <c r="L29" s="164"/>
      <c r="M29" s="180">
        <v>1</v>
      </c>
      <c r="N29" s="180"/>
      <c r="O29" s="180"/>
      <c r="P29" s="275"/>
      <c r="Q29" s="276">
        <f t="shared" si="3"/>
        <v>0</v>
      </c>
      <c r="R29" s="180">
        <v>1</v>
      </c>
      <c r="S29" s="180"/>
      <c r="T29" s="180"/>
      <c r="U29" s="180"/>
      <c r="V29" s="276">
        <f t="shared" si="4"/>
        <v>0</v>
      </c>
      <c r="W29" s="180">
        <v>1</v>
      </c>
      <c r="X29" s="180"/>
      <c r="Y29" s="180"/>
      <c r="Z29" s="180"/>
      <c r="AA29" s="276">
        <f t="shared" si="5"/>
        <v>0</v>
      </c>
      <c r="AB29" s="180">
        <v>1</v>
      </c>
      <c r="AC29" s="180"/>
      <c r="AD29" s="180"/>
      <c r="AE29" s="180"/>
      <c r="AF29" s="276">
        <f t="shared" si="6"/>
        <v>0</v>
      </c>
      <c r="AG29" s="180">
        <v>1</v>
      </c>
      <c r="AH29" s="180"/>
      <c r="AI29" s="180"/>
      <c r="AJ29" s="277"/>
      <c r="AK29" s="276">
        <f t="shared" si="7"/>
        <v>0</v>
      </c>
      <c r="AL29" s="180">
        <v>1</v>
      </c>
      <c r="AM29" s="180"/>
      <c r="AN29" s="180"/>
      <c r="AO29" s="277"/>
      <c r="AP29" s="276">
        <f t="shared" si="8"/>
        <v>0</v>
      </c>
      <c r="AQ29" s="180">
        <v>1</v>
      </c>
      <c r="AR29" s="180"/>
      <c r="AS29" s="180"/>
      <c r="AT29" s="277"/>
      <c r="AU29" s="278">
        <f t="shared" si="9"/>
        <v>0</v>
      </c>
      <c r="AV29" s="180">
        <v>1</v>
      </c>
      <c r="AW29" s="180"/>
      <c r="AX29" s="180"/>
      <c r="AY29" s="275"/>
      <c r="AZ29" s="276">
        <f t="shared" si="10"/>
        <v>0</v>
      </c>
      <c r="BA29" s="180">
        <v>1</v>
      </c>
      <c r="BB29" s="180"/>
      <c r="BC29" s="180"/>
      <c r="BD29" s="180"/>
      <c r="BE29" s="276">
        <f t="shared" si="11"/>
        <v>0</v>
      </c>
      <c r="BF29" s="180">
        <v>1</v>
      </c>
      <c r="BG29" s="180"/>
      <c r="BH29" s="180"/>
      <c r="BI29" s="180"/>
      <c r="BJ29" s="276">
        <f t="shared" si="12"/>
        <v>0</v>
      </c>
      <c r="BK29" s="153">
        <f t="shared" si="15"/>
        <v>0</v>
      </c>
      <c r="BL29" s="182">
        <v>0</v>
      </c>
      <c r="BM29" s="153">
        <f t="shared" si="13"/>
        <v>0</v>
      </c>
      <c r="BN29" s="153" t="str">
        <f t="shared" si="14"/>
        <v>geen actie</v>
      </c>
      <c r="BO29" s="149">
        <v>28</v>
      </c>
    </row>
    <row r="30" spans="1:67" ht="17.25" customHeight="1" x14ac:dyDescent="0.25">
      <c r="A30" s="149">
        <v>29</v>
      </c>
      <c r="B30" s="149" t="str">
        <f t="shared" si="0"/>
        <v>v</v>
      </c>
      <c r="C30" s="149"/>
      <c r="D30" s="200"/>
      <c r="E30" s="249"/>
      <c r="F30" s="273"/>
      <c r="G30" s="235"/>
      <c r="H30" s="176">
        <f t="shared" si="1"/>
        <v>0</v>
      </c>
      <c r="I30" s="274"/>
      <c r="J30" s="178">
        <f>[3]Aantallen!$B$1-I30</f>
        <v>2020</v>
      </c>
      <c r="K30" s="153">
        <f t="shared" si="2"/>
        <v>0</v>
      </c>
      <c r="L30" s="164"/>
      <c r="M30" s="180">
        <v>1</v>
      </c>
      <c r="N30" s="180"/>
      <c r="O30" s="180"/>
      <c r="P30" s="275"/>
      <c r="Q30" s="276">
        <f t="shared" si="3"/>
        <v>0</v>
      </c>
      <c r="R30" s="180">
        <v>1</v>
      </c>
      <c r="S30" s="180"/>
      <c r="T30" s="180"/>
      <c r="U30" s="180"/>
      <c r="V30" s="276">
        <f t="shared" si="4"/>
        <v>0</v>
      </c>
      <c r="W30" s="180">
        <v>1</v>
      </c>
      <c r="X30" s="180"/>
      <c r="Y30" s="180"/>
      <c r="Z30" s="180"/>
      <c r="AA30" s="276">
        <f t="shared" si="5"/>
        <v>0</v>
      </c>
      <c r="AB30" s="180">
        <v>1</v>
      </c>
      <c r="AC30" s="180"/>
      <c r="AD30" s="180"/>
      <c r="AE30" s="180"/>
      <c r="AF30" s="276">
        <f t="shared" si="6"/>
        <v>0</v>
      </c>
      <c r="AG30" s="180">
        <v>1</v>
      </c>
      <c r="AH30" s="180"/>
      <c r="AI30" s="180"/>
      <c r="AJ30" s="277"/>
      <c r="AK30" s="276">
        <f t="shared" si="7"/>
        <v>0</v>
      </c>
      <c r="AL30" s="180">
        <v>1</v>
      </c>
      <c r="AM30" s="180"/>
      <c r="AN30" s="180"/>
      <c r="AO30" s="277"/>
      <c r="AP30" s="276">
        <f t="shared" si="8"/>
        <v>0</v>
      </c>
      <c r="AQ30" s="180">
        <v>1</v>
      </c>
      <c r="AR30" s="180"/>
      <c r="AS30" s="180"/>
      <c r="AT30" s="277"/>
      <c r="AU30" s="278">
        <f t="shared" si="9"/>
        <v>0</v>
      </c>
      <c r="AV30" s="180">
        <v>1</v>
      </c>
      <c r="AW30" s="180"/>
      <c r="AX30" s="180"/>
      <c r="AY30" s="275"/>
      <c r="AZ30" s="276">
        <f t="shared" si="10"/>
        <v>0</v>
      </c>
      <c r="BA30" s="180">
        <v>1</v>
      </c>
      <c r="BB30" s="180"/>
      <c r="BC30" s="180"/>
      <c r="BD30" s="180"/>
      <c r="BE30" s="276">
        <f t="shared" si="11"/>
        <v>0</v>
      </c>
      <c r="BF30" s="180">
        <v>1</v>
      </c>
      <c r="BG30" s="180"/>
      <c r="BH30" s="180"/>
      <c r="BI30" s="180"/>
      <c r="BJ30" s="276">
        <f t="shared" si="12"/>
        <v>0</v>
      </c>
      <c r="BK30" s="153">
        <f t="shared" si="15"/>
        <v>0</v>
      </c>
      <c r="BL30" s="182">
        <v>0</v>
      </c>
      <c r="BM30" s="153">
        <f t="shared" si="13"/>
        <v>0</v>
      </c>
      <c r="BN30" s="153" t="str">
        <f t="shared" si="14"/>
        <v>geen actie</v>
      </c>
      <c r="BO30" s="149">
        <v>29</v>
      </c>
    </row>
    <row r="31" spans="1:67" ht="17.25" customHeight="1" x14ac:dyDescent="0.25">
      <c r="A31" s="149">
        <v>30</v>
      </c>
      <c r="B31" s="149" t="str">
        <f t="shared" si="0"/>
        <v>v</v>
      </c>
      <c r="C31" s="149"/>
      <c r="D31" s="200"/>
      <c r="E31" s="249"/>
      <c r="F31" s="273"/>
      <c r="G31" s="235"/>
      <c r="H31" s="176">
        <f t="shared" si="1"/>
        <v>0</v>
      </c>
      <c r="I31" s="274"/>
      <c r="J31" s="178">
        <f>[3]Aantallen!$B$1-I31</f>
        <v>2020</v>
      </c>
      <c r="K31" s="153">
        <f t="shared" si="2"/>
        <v>0</v>
      </c>
      <c r="L31" s="164"/>
      <c r="M31" s="180">
        <v>1</v>
      </c>
      <c r="N31" s="180"/>
      <c r="O31" s="180"/>
      <c r="P31" s="275"/>
      <c r="Q31" s="276">
        <f t="shared" si="3"/>
        <v>0</v>
      </c>
      <c r="R31" s="180">
        <v>1</v>
      </c>
      <c r="S31" s="180"/>
      <c r="T31" s="180"/>
      <c r="U31" s="180"/>
      <c r="V31" s="276">
        <f t="shared" si="4"/>
        <v>0</v>
      </c>
      <c r="W31" s="180">
        <v>1</v>
      </c>
      <c r="X31" s="180"/>
      <c r="Y31" s="180"/>
      <c r="Z31" s="180"/>
      <c r="AA31" s="276">
        <f t="shared" si="5"/>
        <v>0</v>
      </c>
      <c r="AB31" s="180">
        <v>1</v>
      </c>
      <c r="AC31" s="180"/>
      <c r="AD31" s="180"/>
      <c r="AE31" s="180"/>
      <c r="AF31" s="276">
        <f t="shared" si="6"/>
        <v>0</v>
      </c>
      <c r="AG31" s="180">
        <v>1</v>
      </c>
      <c r="AH31" s="180"/>
      <c r="AI31" s="180"/>
      <c r="AJ31" s="277"/>
      <c r="AK31" s="276">
        <f t="shared" si="7"/>
        <v>0</v>
      </c>
      <c r="AL31" s="180">
        <v>1</v>
      </c>
      <c r="AM31" s="180"/>
      <c r="AN31" s="180"/>
      <c r="AO31" s="277"/>
      <c r="AP31" s="276">
        <f t="shared" si="8"/>
        <v>0</v>
      </c>
      <c r="AQ31" s="180">
        <v>1</v>
      </c>
      <c r="AR31" s="180"/>
      <c r="AS31" s="180"/>
      <c r="AT31" s="277"/>
      <c r="AU31" s="278">
        <f t="shared" si="9"/>
        <v>0</v>
      </c>
      <c r="AV31" s="180">
        <v>1</v>
      </c>
      <c r="AW31" s="180"/>
      <c r="AX31" s="180"/>
      <c r="AY31" s="275"/>
      <c r="AZ31" s="276">
        <f t="shared" si="10"/>
        <v>0</v>
      </c>
      <c r="BA31" s="180">
        <v>1</v>
      </c>
      <c r="BB31" s="180"/>
      <c r="BC31" s="180"/>
      <c r="BD31" s="180"/>
      <c r="BE31" s="276">
        <f t="shared" si="11"/>
        <v>0</v>
      </c>
      <c r="BF31" s="180">
        <v>1</v>
      </c>
      <c r="BG31" s="180"/>
      <c r="BH31" s="180"/>
      <c r="BI31" s="180"/>
      <c r="BJ31" s="276">
        <f t="shared" si="12"/>
        <v>0</v>
      </c>
      <c r="BK31" s="153">
        <f t="shared" si="15"/>
        <v>0</v>
      </c>
      <c r="BL31" s="182">
        <v>0</v>
      </c>
      <c r="BM31" s="153">
        <f t="shared" si="13"/>
        <v>0</v>
      </c>
      <c r="BN31" s="153" t="str">
        <f t="shared" si="14"/>
        <v>geen actie</v>
      </c>
      <c r="BO31" s="149">
        <v>30</v>
      </c>
    </row>
    <row r="32" spans="1:67" ht="17.25" customHeight="1" x14ac:dyDescent="0.25">
      <c r="A32" s="149">
        <v>31</v>
      </c>
      <c r="B32" s="149" t="str">
        <f t="shared" si="0"/>
        <v>v</v>
      </c>
      <c r="C32" s="149"/>
      <c r="D32" s="200"/>
      <c r="E32" s="249"/>
      <c r="F32" s="273"/>
      <c r="G32" s="235"/>
      <c r="H32" s="176">
        <f t="shared" si="1"/>
        <v>0</v>
      </c>
      <c r="I32" s="274"/>
      <c r="J32" s="178">
        <f>[3]Aantallen!$B$1-I32</f>
        <v>2020</v>
      </c>
      <c r="K32" s="153">
        <f t="shared" si="2"/>
        <v>0</v>
      </c>
      <c r="L32" s="164"/>
      <c r="M32" s="180">
        <v>1</v>
      </c>
      <c r="N32" s="180"/>
      <c r="O32" s="180"/>
      <c r="P32" s="275"/>
      <c r="Q32" s="276">
        <f t="shared" si="3"/>
        <v>0</v>
      </c>
      <c r="R32" s="180">
        <v>1</v>
      </c>
      <c r="S32" s="180"/>
      <c r="T32" s="180"/>
      <c r="U32" s="180"/>
      <c r="V32" s="276">
        <f t="shared" si="4"/>
        <v>0</v>
      </c>
      <c r="W32" s="180">
        <v>1</v>
      </c>
      <c r="X32" s="180"/>
      <c r="Y32" s="180"/>
      <c r="Z32" s="180"/>
      <c r="AA32" s="276">
        <f t="shared" si="5"/>
        <v>0</v>
      </c>
      <c r="AB32" s="180">
        <v>1</v>
      </c>
      <c r="AC32" s="180"/>
      <c r="AD32" s="180"/>
      <c r="AE32" s="180"/>
      <c r="AF32" s="276">
        <f t="shared" si="6"/>
        <v>0</v>
      </c>
      <c r="AG32" s="180">
        <v>1</v>
      </c>
      <c r="AH32" s="180"/>
      <c r="AI32" s="180"/>
      <c r="AJ32" s="277"/>
      <c r="AK32" s="276">
        <f t="shared" si="7"/>
        <v>0</v>
      </c>
      <c r="AL32" s="180">
        <v>1</v>
      </c>
      <c r="AM32" s="180"/>
      <c r="AN32" s="180"/>
      <c r="AO32" s="277"/>
      <c r="AP32" s="276">
        <f t="shared" si="8"/>
        <v>0</v>
      </c>
      <c r="AQ32" s="180">
        <v>1</v>
      </c>
      <c r="AR32" s="180"/>
      <c r="AS32" s="180"/>
      <c r="AT32" s="277"/>
      <c r="AU32" s="278">
        <f t="shared" si="9"/>
        <v>0</v>
      </c>
      <c r="AV32" s="180">
        <v>1</v>
      </c>
      <c r="AW32" s="180"/>
      <c r="AX32" s="180"/>
      <c r="AY32" s="275"/>
      <c r="AZ32" s="276">
        <f t="shared" si="10"/>
        <v>0</v>
      </c>
      <c r="BA32" s="180">
        <v>1</v>
      </c>
      <c r="BB32" s="180"/>
      <c r="BC32" s="180"/>
      <c r="BD32" s="180"/>
      <c r="BE32" s="276">
        <f t="shared" si="11"/>
        <v>0</v>
      </c>
      <c r="BF32" s="180">
        <v>1</v>
      </c>
      <c r="BG32" s="180"/>
      <c r="BH32" s="180"/>
      <c r="BI32" s="180"/>
      <c r="BJ32" s="276">
        <f t="shared" si="12"/>
        <v>0</v>
      </c>
      <c r="BK32" s="153">
        <f t="shared" si="15"/>
        <v>0</v>
      </c>
      <c r="BL32" s="182">
        <v>0</v>
      </c>
      <c r="BM32" s="153">
        <f t="shared" si="13"/>
        <v>0</v>
      </c>
      <c r="BN32" s="153" t="str">
        <f t="shared" si="14"/>
        <v>geen actie</v>
      </c>
      <c r="BO32" s="149">
        <v>31</v>
      </c>
    </row>
    <row r="33" spans="1:67" ht="17.25" customHeight="1" x14ac:dyDescent="0.25">
      <c r="A33" s="149">
        <v>32</v>
      </c>
      <c r="B33" s="149" t="str">
        <f t="shared" si="0"/>
        <v>v</v>
      </c>
      <c r="C33" s="149"/>
      <c r="D33" s="200"/>
      <c r="E33" s="249"/>
      <c r="F33" s="273"/>
      <c r="G33" s="235"/>
      <c r="H33" s="176">
        <f t="shared" si="1"/>
        <v>0</v>
      </c>
      <c r="I33" s="274"/>
      <c r="J33" s="178">
        <f>[3]Aantallen!$B$1-I33</f>
        <v>2020</v>
      </c>
      <c r="K33" s="153">
        <f t="shared" si="2"/>
        <v>0</v>
      </c>
      <c r="L33" s="164"/>
      <c r="M33" s="180">
        <v>1</v>
      </c>
      <c r="N33" s="180"/>
      <c r="O33" s="180"/>
      <c r="P33" s="275"/>
      <c r="Q33" s="276">
        <f t="shared" si="3"/>
        <v>0</v>
      </c>
      <c r="R33" s="180">
        <v>1</v>
      </c>
      <c r="S33" s="180"/>
      <c r="T33" s="180"/>
      <c r="U33" s="180"/>
      <c r="V33" s="276">
        <f t="shared" si="4"/>
        <v>0</v>
      </c>
      <c r="W33" s="180">
        <v>1</v>
      </c>
      <c r="X33" s="180"/>
      <c r="Y33" s="180"/>
      <c r="Z33" s="180"/>
      <c r="AA33" s="276">
        <f t="shared" si="5"/>
        <v>0</v>
      </c>
      <c r="AB33" s="180">
        <v>1</v>
      </c>
      <c r="AC33" s="180"/>
      <c r="AD33" s="180"/>
      <c r="AE33" s="180"/>
      <c r="AF33" s="276">
        <f t="shared" si="6"/>
        <v>0</v>
      </c>
      <c r="AG33" s="180">
        <v>1</v>
      </c>
      <c r="AH33" s="180"/>
      <c r="AI33" s="180"/>
      <c r="AJ33" s="277"/>
      <c r="AK33" s="276">
        <f t="shared" si="7"/>
        <v>0</v>
      </c>
      <c r="AL33" s="180">
        <v>1</v>
      </c>
      <c r="AM33" s="180"/>
      <c r="AN33" s="180"/>
      <c r="AO33" s="277"/>
      <c r="AP33" s="276">
        <f t="shared" si="8"/>
        <v>0</v>
      </c>
      <c r="AQ33" s="180">
        <v>1</v>
      </c>
      <c r="AR33" s="180"/>
      <c r="AS33" s="180"/>
      <c r="AT33" s="277"/>
      <c r="AU33" s="278">
        <f t="shared" si="9"/>
        <v>0</v>
      </c>
      <c r="AV33" s="180">
        <v>1</v>
      </c>
      <c r="AW33" s="180"/>
      <c r="AX33" s="180"/>
      <c r="AY33" s="275"/>
      <c r="AZ33" s="276">
        <f t="shared" si="10"/>
        <v>0</v>
      </c>
      <c r="BA33" s="180">
        <v>1</v>
      </c>
      <c r="BB33" s="180"/>
      <c r="BC33" s="180"/>
      <c r="BD33" s="180"/>
      <c r="BE33" s="276">
        <f t="shared" si="11"/>
        <v>0</v>
      </c>
      <c r="BF33" s="180">
        <v>1</v>
      </c>
      <c r="BG33" s="180"/>
      <c r="BH33" s="180"/>
      <c r="BI33" s="180"/>
      <c r="BJ33" s="276">
        <f t="shared" si="12"/>
        <v>0</v>
      </c>
      <c r="BK33" s="153">
        <f t="shared" si="15"/>
        <v>0</v>
      </c>
      <c r="BL33" s="182">
        <v>0</v>
      </c>
      <c r="BM33" s="153">
        <f t="shared" si="13"/>
        <v>0</v>
      </c>
      <c r="BN33" s="153" t="str">
        <f t="shared" si="14"/>
        <v>geen actie</v>
      </c>
      <c r="BO33" s="149">
        <v>32</v>
      </c>
    </row>
    <row r="34" spans="1:67" ht="17.25" customHeight="1" x14ac:dyDescent="0.25">
      <c r="A34" s="149">
        <v>33</v>
      </c>
      <c r="B34" s="149" t="str">
        <f t="shared" ref="B34:B65" si="16">IF(A34=BO34,"v","x")</f>
        <v>v</v>
      </c>
      <c r="C34" s="149"/>
      <c r="D34" s="200"/>
      <c r="E34" s="249"/>
      <c r="F34" s="273"/>
      <c r="G34" s="235"/>
      <c r="H34" s="176">
        <f t="shared" ref="H34:H65" si="17">SUM(L34+Q34+V34+AA34+AF34+AK34+AP34+AU34+AZ34+BE34+BJ34)</f>
        <v>0</v>
      </c>
      <c r="I34" s="274"/>
      <c r="J34" s="178">
        <f>[3]Aantallen!$B$1-I34</f>
        <v>2020</v>
      </c>
      <c r="K34" s="153">
        <f t="shared" ref="K34:K65" si="18">H34-L34</f>
        <v>0</v>
      </c>
      <c r="L34" s="164"/>
      <c r="M34" s="180">
        <v>1</v>
      </c>
      <c r="N34" s="180"/>
      <c r="O34" s="180"/>
      <c r="P34" s="275"/>
      <c r="Q34" s="276">
        <f t="shared" ref="Q34:Q65" si="19">(SUM(N34*10+O34)/M34*10)+P34</f>
        <v>0</v>
      </c>
      <c r="R34" s="180">
        <v>1</v>
      </c>
      <c r="S34" s="180"/>
      <c r="T34" s="180"/>
      <c r="U34" s="180"/>
      <c r="V34" s="276">
        <f t="shared" ref="V34:V65" si="20">(SUM(S34*10+T34)/R34*10)+U34</f>
        <v>0</v>
      </c>
      <c r="W34" s="180">
        <v>1</v>
      </c>
      <c r="X34" s="180"/>
      <c r="Y34" s="180"/>
      <c r="Z34" s="180"/>
      <c r="AA34" s="276">
        <f t="shared" ref="AA34:AA65" si="21">(SUM(X34*10+Y34)/W34*10)+Z34</f>
        <v>0</v>
      </c>
      <c r="AB34" s="180">
        <v>1</v>
      </c>
      <c r="AC34" s="180"/>
      <c r="AD34" s="180"/>
      <c r="AE34" s="180"/>
      <c r="AF34" s="276">
        <f t="shared" ref="AF34:AF65" si="22">(SUM(AC34*10+AD34)/AB34*10)+AE34</f>
        <v>0</v>
      </c>
      <c r="AG34" s="180">
        <v>1</v>
      </c>
      <c r="AH34" s="180"/>
      <c r="AI34" s="180"/>
      <c r="AJ34" s="277"/>
      <c r="AK34" s="276">
        <f t="shared" ref="AK34:AK65" si="23">(SUM(AH34*10+AI34)/AG34*10)+AJ34</f>
        <v>0</v>
      </c>
      <c r="AL34" s="180">
        <v>1</v>
      </c>
      <c r="AM34" s="180"/>
      <c r="AN34" s="180"/>
      <c r="AO34" s="277"/>
      <c r="AP34" s="276">
        <f t="shared" ref="AP34:AP65" si="24">(SUM(AM34*10+AN34)/AL34*10)+AO34</f>
        <v>0</v>
      </c>
      <c r="AQ34" s="180">
        <v>1</v>
      </c>
      <c r="AR34" s="180"/>
      <c r="AS34" s="180"/>
      <c r="AT34" s="277"/>
      <c r="AU34" s="278">
        <f t="shared" ref="AU34:AU65" si="25">SUM(AR34*10+AS34)/AQ34*10</f>
        <v>0</v>
      </c>
      <c r="AV34" s="180">
        <v>1</v>
      </c>
      <c r="AW34" s="180"/>
      <c r="AX34" s="180"/>
      <c r="AY34" s="275"/>
      <c r="AZ34" s="276">
        <f t="shared" ref="AZ34:AZ65" si="26">(SUM(AW34*10+AX34)/AV34*10)+AY34</f>
        <v>0</v>
      </c>
      <c r="BA34" s="180">
        <v>1</v>
      </c>
      <c r="BB34" s="180"/>
      <c r="BC34" s="180"/>
      <c r="BD34" s="180"/>
      <c r="BE34" s="276">
        <f t="shared" ref="BE34:BE65" si="27">(SUM(BB34*10+BC34)/BA34*10)+BD34</f>
        <v>0</v>
      </c>
      <c r="BF34" s="180">
        <v>1</v>
      </c>
      <c r="BG34" s="180"/>
      <c r="BH34" s="180"/>
      <c r="BI34" s="180"/>
      <c r="BJ34" s="276">
        <f t="shared" ref="BJ34:BJ65" si="28">(SUM(BG34*10+BH34)/BF34*10)+BI34</f>
        <v>0</v>
      </c>
      <c r="BK34" s="153">
        <f t="shared" si="15"/>
        <v>0</v>
      </c>
      <c r="BL34" s="182">
        <v>0</v>
      </c>
      <c r="BM34" s="153">
        <f t="shared" ref="BM34:BM65" si="29">BK34-BL34</f>
        <v>0</v>
      </c>
      <c r="BN34" s="153" t="str">
        <f t="shared" ref="BN34:BN65" si="30">IF(BM34=0,"geen actie",CONCATENATE("diploma uitschrijven: ",BK34," punten"))</f>
        <v>geen actie</v>
      </c>
      <c r="BO34" s="149">
        <v>33</v>
      </c>
    </row>
    <row r="35" spans="1:67" ht="17.25" customHeight="1" x14ac:dyDescent="0.25">
      <c r="A35" s="149">
        <v>34</v>
      </c>
      <c r="B35" s="149" t="str">
        <f t="shared" si="16"/>
        <v>v</v>
      </c>
      <c r="C35" s="149"/>
      <c r="D35" s="200"/>
      <c r="E35" s="249"/>
      <c r="F35" s="273"/>
      <c r="G35" s="235"/>
      <c r="H35" s="176">
        <f t="shared" si="17"/>
        <v>0</v>
      </c>
      <c r="I35" s="274"/>
      <c r="J35" s="178">
        <f>[3]Aantallen!$B$1-I35</f>
        <v>2020</v>
      </c>
      <c r="K35" s="153">
        <f t="shared" si="18"/>
        <v>0</v>
      </c>
      <c r="L35" s="164"/>
      <c r="M35" s="180">
        <v>1</v>
      </c>
      <c r="N35" s="180"/>
      <c r="O35" s="180"/>
      <c r="P35" s="275"/>
      <c r="Q35" s="276">
        <f t="shared" si="19"/>
        <v>0</v>
      </c>
      <c r="R35" s="180">
        <v>1</v>
      </c>
      <c r="S35" s="180"/>
      <c r="T35" s="180"/>
      <c r="U35" s="180"/>
      <c r="V35" s="276">
        <f t="shared" si="20"/>
        <v>0</v>
      </c>
      <c r="W35" s="180">
        <v>1</v>
      </c>
      <c r="X35" s="180"/>
      <c r="Y35" s="180"/>
      <c r="Z35" s="180"/>
      <c r="AA35" s="276">
        <f t="shared" si="21"/>
        <v>0</v>
      </c>
      <c r="AB35" s="180">
        <v>1</v>
      </c>
      <c r="AC35" s="180"/>
      <c r="AD35" s="180"/>
      <c r="AE35" s="180"/>
      <c r="AF35" s="276">
        <f t="shared" si="22"/>
        <v>0</v>
      </c>
      <c r="AG35" s="180">
        <v>1</v>
      </c>
      <c r="AH35" s="180"/>
      <c r="AI35" s="180"/>
      <c r="AJ35" s="277"/>
      <c r="AK35" s="276">
        <f t="shared" si="23"/>
        <v>0</v>
      </c>
      <c r="AL35" s="180">
        <v>1</v>
      </c>
      <c r="AM35" s="180"/>
      <c r="AN35" s="180"/>
      <c r="AO35" s="277"/>
      <c r="AP35" s="276">
        <f t="shared" si="24"/>
        <v>0</v>
      </c>
      <c r="AQ35" s="180">
        <v>1</v>
      </c>
      <c r="AR35" s="180"/>
      <c r="AS35" s="180"/>
      <c r="AT35" s="277"/>
      <c r="AU35" s="278">
        <f t="shared" si="25"/>
        <v>0</v>
      </c>
      <c r="AV35" s="180">
        <v>1</v>
      </c>
      <c r="AW35" s="180"/>
      <c r="AX35" s="180"/>
      <c r="AY35" s="275"/>
      <c r="AZ35" s="276">
        <f t="shared" si="26"/>
        <v>0</v>
      </c>
      <c r="BA35" s="180">
        <v>1</v>
      </c>
      <c r="BB35" s="180"/>
      <c r="BC35" s="180"/>
      <c r="BD35" s="180"/>
      <c r="BE35" s="276">
        <f t="shared" si="27"/>
        <v>0</v>
      </c>
      <c r="BF35" s="180">
        <v>1</v>
      </c>
      <c r="BG35" s="180"/>
      <c r="BH35" s="180"/>
      <c r="BI35" s="180"/>
      <c r="BJ35" s="276">
        <f t="shared" si="28"/>
        <v>0</v>
      </c>
      <c r="BK35" s="153">
        <f t="shared" si="15"/>
        <v>0</v>
      </c>
      <c r="BL35" s="182">
        <v>0</v>
      </c>
      <c r="BM35" s="153">
        <f t="shared" si="29"/>
        <v>0</v>
      </c>
      <c r="BN35" s="153" t="str">
        <f t="shared" si="30"/>
        <v>geen actie</v>
      </c>
      <c r="BO35" s="149">
        <v>34</v>
      </c>
    </row>
    <row r="36" spans="1:67" ht="17.25" customHeight="1" x14ac:dyDescent="0.25">
      <c r="A36" s="149">
        <v>35</v>
      </c>
      <c r="B36" s="149" t="str">
        <f t="shared" si="16"/>
        <v>v</v>
      </c>
      <c r="C36" s="149"/>
      <c r="D36" s="200"/>
      <c r="E36" s="249"/>
      <c r="F36" s="273"/>
      <c r="G36" s="235"/>
      <c r="H36" s="176">
        <f t="shared" si="17"/>
        <v>0</v>
      </c>
      <c r="I36" s="274"/>
      <c r="J36" s="178">
        <f>[3]Aantallen!$B$1-I36</f>
        <v>2020</v>
      </c>
      <c r="K36" s="153">
        <f t="shared" si="18"/>
        <v>0</v>
      </c>
      <c r="L36" s="164"/>
      <c r="M36" s="180">
        <v>1</v>
      </c>
      <c r="N36" s="180"/>
      <c r="O36" s="180"/>
      <c r="P36" s="275"/>
      <c r="Q36" s="276">
        <f t="shared" si="19"/>
        <v>0</v>
      </c>
      <c r="R36" s="180">
        <v>1</v>
      </c>
      <c r="S36" s="180"/>
      <c r="T36" s="180"/>
      <c r="U36" s="180"/>
      <c r="V36" s="276">
        <f t="shared" si="20"/>
        <v>0</v>
      </c>
      <c r="W36" s="180">
        <v>1</v>
      </c>
      <c r="X36" s="180"/>
      <c r="Y36" s="180"/>
      <c r="Z36" s="180"/>
      <c r="AA36" s="276">
        <f t="shared" si="21"/>
        <v>0</v>
      </c>
      <c r="AB36" s="180">
        <v>1</v>
      </c>
      <c r="AC36" s="180"/>
      <c r="AD36" s="180"/>
      <c r="AE36" s="180"/>
      <c r="AF36" s="276">
        <f t="shared" si="22"/>
        <v>0</v>
      </c>
      <c r="AG36" s="180">
        <v>1</v>
      </c>
      <c r="AH36" s="180"/>
      <c r="AI36" s="180"/>
      <c r="AJ36" s="277"/>
      <c r="AK36" s="276">
        <f t="shared" si="23"/>
        <v>0</v>
      </c>
      <c r="AL36" s="180">
        <v>1</v>
      </c>
      <c r="AM36" s="180"/>
      <c r="AN36" s="180"/>
      <c r="AO36" s="277"/>
      <c r="AP36" s="276">
        <f t="shared" si="24"/>
        <v>0</v>
      </c>
      <c r="AQ36" s="180">
        <v>1</v>
      </c>
      <c r="AR36" s="180"/>
      <c r="AS36" s="180"/>
      <c r="AT36" s="277"/>
      <c r="AU36" s="278">
        <f t="shared" si="25"/>
        <v>0</v>
      </c>
      <c r="AV36" s="180">
        <v>1</v>
      </c>
      <c r="AW36" s="180"/>
      <c r="AX36" s="180"/>
      <c r="AY36" s="275"/>
      <c r="AZ36" s="276">
        <f t="shared" si="26"/>
        <v>0</v>
      </c>
      <c r="BA36" s="180">
        <v>1</v>
      </c>
      <c r="BB36" s="180"/>
      <c r="BC36" s="180"/>
      <c r="BD36" s="180"/>
      <c r="BE36" s="276">
        <f t="shared" si="27"/>
        <v>0</v>
      </c>
      <c r="BF36" s="180">
        <v>1</v>
      </c>
      <c r="BG36" s="180"/>
      <c r="BH36" s="180"/>
      <c r="BI36" s="180"/>
      <c r="BJ36" s="276">
        <f t="shared" si="28"/>
        <v>0</v>
      </c>
      <c r="BK36" s="153">
        <f t="shared" si="15"/>
        <v>0</v>
      </c>
      <c r="BL36" s="182">
        <v>0</v>
      </c>
      <c r="BM36" s="153">
        <f t="shared" si="29"/>
        <v>0</v>
      </c>
      <c r="BN36" s="153" t="str">
        <f t="shared" si="30"/>
        <v>geen actie</v>
      </c>
      <c r="BO36" s="149">
        <v>35</v>
      </c>
    </row>
    <row r="37" spans="1:67" ht="17.25" customHeight="1" x14ac:dyDescent="0.25">
      <c r="A37" s="149">
        <v>36</v>
      </c>
      <c r="B37" s="149" t="str">
        <f t="shared" si="16"/>
        <v>v</v>
      </c>
      <c r="C37" s="149"/>
      <c r="D37" s="200"/>
      <c r="E37" s="249"/>
      <c r="F37" s="273"/>
      <c r="G37" s="235"/>
      <c r="H37" s="176">
        <f t="shared" si="17"/>
        <v>0</v>
      </c>
      <c r="I37" s="274"/>
      <c r="J37" s="178">
        <f>[3]Aantallen!$B$1-I37</f>
        <v>2020</v>
      </c>
      <c r="K37" s="153">
        <f t="shared" si="18"/>
        <v>0</v>
      </c>
      <c r="L37" s="164"/>
      <c r="M37" s="180">
        <v>1</v>
      </c>
      <c r="N37" s="180"/>
      <c r="O37" s="180"/>
      <c r="P37" s="275"/>
      <c r="Q37" s="276">
        <f t="shared" si="19"/>
        <v>0</v>
      </c>
      <c r="R37" s="180">
        <v>1</v>
      </c>
      <c r="S37" s="180"/>
      <c r="T37" s="180"/>
      <c r="U37" s="180"/>
      <c r="V37" s="276">
        <f t="shared" si="20"/>
        <v>0</v>
      </c>
      <c r="W37" s="180">
        <v>1</v>
      </c>
      <c r="X37" s="180"/>
      <c r="Y37" s="180"/>
      <c r="Z37" s="180"/>
      <c r="AA37" s="276">
        <f t="shared" si="21"/>
        <v>0</v>
      </c>
      <c r="AB37" s="180">
        <v>1</v>
      </c>
      <c r="AC37" s="180"/>
      <c r="AD37" s="180"/>
      <c r="AE37" s="180"/>
      <c r="AF37" s="276">
        <f t="shared" si="22"/>
        <v>0</v>
      </c>
      <c r="AG37" s="180">
        <v>1</v>
      </c>
      <c r="AH37" s="180"/>
      <c r="AI37" s="180"/>
      <c r="AJ37" s="277"/>
      <c r="AK37" s="276">
        <f t="shared" si="23"/>
        <v>0</v>
      </c>
      <c r="AL37" s="180">
        <v>1</v>
      </c>
      <c r="AM37" s="180"/>
      <c r="AN37" s="180"/>
      <c r="AO37" s="277"/>
      <c r="AP37" s="276">
        <f t="shared" si="24"/>
        <v>0</v>
      </c>
      <c r="AQ37" s="180">
        <v>1</v>
      </c>
      <c r="AR37" s="180"/>
      <c r="AS37" s="180"/>
      <c r="AT37" s="277"/>
      <c r="AU37" s="278">
        <f t="shared" si="25"/>
        <v>0</v>
      </c>
      <c r="AV37" s="180">
        <v>1</v>
      </c>
      <c r="AW37" s="180"/>
      <c r="AX37" s="180"/>
      <c r="AY37" s="275"/>
      <c r="AZ37" s="276">
        <f t="shared" si="26"/>
        <v>0</v>
      </c>
      <c r="BA37" s="180">
        <v>1</v>
      </c>
      <c r="BB37" s="180"/>
      <c r="BC37" s="180"/>
      <c r="BD37" s="180"/>
      <c r="BE37" s="276">
        <f t="shared" si="27"/>
        <v>0</v>
      </c>
      <c r="BF37" s="180">
        <v>1</v>
      </c>
      <c r="BG37" s="180"/>
      <c r="BH37" s="180"/>
      <c r="BI37" s="180"/>
      <c r="BJ37" s="276">
        <f t="shared" si="28"/>
        <v>0</v>
      </c>
      <c r="BK37" s="153">
        <f t="shared" si="15"/>
        <v>0</v>
      </c>
      <c r="BL37" s="182">
        <v>0</v>
      </c>
      <c r="BM37" s="153">
        <f t="shared" si="29"/>
        <v>0</v>
      </c>
      <c r="BN37" s="153" t="str">
        <f t="shared" si="30"/>
        <v>geen actie</v>
      </c>
      <c r="BO37" s="149">
        <v>36</v>
      </c>
    </row>
    <row r="38" spans="1:67" ht="17.25" customHeight="1" x14ac:dyDescent="0.25">
      <c r="A38" s="149">
        <v>37</v>
      </c>
      <c r="B38" s="149" t="str">
        <f t="shared" si="16"/>
        <v>v</v>
      </c>
      <c r="C38" s="149"/>
      <c r="D38" s="200"/>
      <c r="E38" s="249"/>
      <c r="F38" s="273"/>
      <c r="G38" s="235"/>
      <c r="H38" s="176">
        <f t="shared" si="17"/>
        <v>0</v>
      </c>
      <c r="I38" s="274"/>
      <c r="J38" s="178">
        <f>[3]Aantallen!$B$1-I38</f>
        <v>2020</v>
      </c>
      <c r="K38" s="153">
        <f t="shared" si="18"/>
        <v>0</v>
      </c>
      <c r="L38" s="164"/>
      <c r="M38" s="180">
        <v>1</v>
      </c>
      <c r="N38" s="180"/>
      <c r="O38" s="180"/>
      <c r="P38" s="275"/>
      <c r="Q38" s="276">
        <f t="shared" si="19"/>
        <v>0</v>
      </c>
      <c r="R38" s="180">
        <v>1</v>
      </c>
      <c r="S38" s="180"/>
      <c r="T38" s="180"/>
      <c r="U38" s="180"/>
      <c r="V38" s="276">
        <f t="shared" si="20"/>
        <v>0</v>
      </c>
      <c r="W38" s="180">
        <v>1</v>
      </c>
      <c r="X38" s="180"/>
      <c r="Y38" s="180"/>
      <c r="Z38" s="180"/>
      <c r="AA38" s="276">
        <f t="shared" si="21"/>
        <v>0</v>
      </c>
      <c r="AB38" s="180">
        <v>1</v>
      </c>
      <c r="AC38" s="180"/>
      <c r="AD38" s="180"/>
      <c r="AE38" s="180"/>
      <c r="AF38" s="276">
        <f t="shared" si="22"/>
        <v>0</v>
      </c>
      <c r="AG38" s="180">
        <v>1</v>
      </c>
      <c r="AH38" s="180"/>
      <c r="AI38" s="180"/>
      <c r="AJ38" s="277"/>
      <c r="AK38" s="276">
        <f t="shared" si="23"/>
        <v>0</v>
      </c>
      <c r="AL38" s="180">
        <v>1</v>
      </c>
      <c r="AM38" s="180"/>
      <c r="AN38" s="180"/>
      <c r="AO38" s="277"/>
      <c r="AP38" s="276">
        <f t="shared" si="24"/>
        <v>0</v>
      </c>
      <c r="AQ38" s="180">
        <v>1</v>
      </c>
      <c r="AR38" s="180"/>
      <c r="AS38" s="180"/>
      <c r="AT38" s="277"/>
      <c r="AU38" s="278">
        <f t="shared" si="25"/>
        <v>0</v>
      </c>
      <c r="AV38" s="180">
        <v>1</v>
      </c>
      <c r="AW38" s="180"/>
      <c r="AX38" s="180"/>
      <c r="AY38" s="275"/>
      <c r="AZ38" s="276">
        <f t="shared" si="26"/>
        <v>0</v>
      </c>
      <c r="BA38" s="180">
        <v>1</v>
      </c>
      <c r="BB38" s="180"/>
      <c r="BC38" s="180"/>
      <c r="BD38" s="180"/>
      <c r="BE38" s="276">
        <f t="shared" si="27"/>
        <v>0</v>
      </c>
      <c r="BF38" s="180">
        <v>1</v>
      </c>
      <c r="BG38" s="180"/>
      <c r="BH38" s="180"/>
      <c r="BI38" s="180"/>
      <c r="BJ38" s="276">
        <f t="shared" si="28"/>
        <v>0</v>
      </c>
      <c r="BK38" s="153">
        <f t="shared" ref="BK38:BK69" si="31">IF(H38&lt;250,0,IF(H38&lt;500,250,IF(H38&lt;750,"500",IF(H38&lt;1000,750,IF(H38&lt;1500,1000,IF(H38&lt;2000,1500,IF(H38&lt;2500,2000,IF(H38&lt;3000,2500,3000))))))))</f>
        <v>0</v>
      </c>
      <c r="BL38" s="182">
        <v>0</v>
      </c>
      <c r="BM38" s="153">
        <f t="shared" si="29"/>
        <v>0</v>
      </c>
      <c r="BN38" s="153" t="str">
        <f t="shared" si="30"/>
        <v>geen actie</v>
      </c>
      <c r="BO38" s="149">
        <v>37</v>
      </c>
    </row>
    <row r="39" spans="1:67" ht="17.25" customHeight="1" x14ac:dyDescent="0.25">
      <c r="A39" s="149">
        <v>38</v>
      </c>
      <c r="B39" s="149" t="str">
        <f t="shared" si="16"/>
        <v>v</v>
      </c>
      <c r="C39" s="149"/>
      <c r="D39" s="200"/>
      <c r="E39" s="249"/>
      <c r="F39" s="273"/>
      <c r="G39" s="235"/>
      <c r="H39" s="176">
        <f t="shared" si="17"/>
        <v>0</v>
      </c>
      <c r="I39" s="274"/>
      <c r="J39" s="178">
        <f>[3]Aantallen!$B$1-I39</f>
        <v>2020</v>
      </c>
      <c r="K39" s="153">
        <f t="shared" si="18"/>
        <v>0</v>
      </c>
      <c r="L39" s="164"/>
      <c r="M39" s="180">
        <v>1</v>
      </c>
      <c r="N39" s="180"/>
      <c r="O39" s="180"/>
      <c r="P39" s="275"/>
      <c r="Q39" s="276">
        <f t="shared" si="19"/>
        <v>0</v>
      </c>
      <c r="R39" s="180">
        <v>1</v>
      </c>
      <c r="S39" s="180"/>
      <c r="T39" s="180"/>
      <c r="U39" s="180"/>
      <c r="V39" s="276">
        <f t="shared" si="20"/>
        <v>0</v>
      </c>
      <c r="W39" s="180">
        <v>1</v>
      </c>
      <c r="X39" s="180"/>
      <c r="Y39" s="180"/>
      <c r="Z39" s="180"/>
      <c r="AA39" s="276">
        <f t="shared" si="21"/>
        <v>0</v>
      </c>
      <c r="AB39" s="180">
        <v>1</v>
      </c>
      <c r="AC39" s="180"/>
      <c r="AD39" s="180"/>
      <c r="AE39" s="180"/>
      <c r="AF39" s="276">
        <f t="shared" si="22"/>
        <v>0</v>
      </c>
      <c r="AG39" s="180">
        <v>1</v>
      </c>
      <c r="AH39" s="180"/>
      <c r="AI39" s="180"/>
      <c r="AJ39" s="277"/>
      <c r="AK39" s="276">
        <f t="shared" si="23"/>
        <v>0</v>
      </c>
      <c r="AL39" s="180">
        <v>1</v>
      </c>
      <c r="AM39" s="180"/>
      <c r="AN39" s="180"/>
      <c r="AO39" s="277"/>
      <c r="AP39" s="276">
        <f t="shared" si="24"/>
        <v>0</v>
      </c>
      <c r="AQ39" s="180">
        <v>1</v>
      </c>
      <c r="AR39" s="180"/>
      <c r="AS39" s="180"/>
      <c r="AT39" s="277"/>
      <c r="AU39" s="278">
        <f t="shared" si="25"/>
        <v>0</v>
      </c>
      <c r="AV39" s="180">
        <v>1</v>
      </c>
      <c r="AW39" s="180"/>
      <c r="AX39" s="180"/>
      <c r="AY39" s="275"/>
      <c r="AZ39" s="276">
        <f t="shared" si="26"/>
        <v>0</v>
      </c>
      <c r="BA39" s="180">
        <v>1</v>
      </c>
      <c r="BB39" s="180"/>
      <c r="BC39" s="180"/>
      <c r="BD39" s="180"/>
      <c r="BE39" s="276">
        <f t="shared" si="27"/>
        <v>0</v>
      </c>
      <c r="BF39" s="180">
        <v>1</v>
      </c>
      <c r="BG39" s="180"/>
      <c r="BH39" s="180"/>
      <c r="BI39" s="180"/>
      <c r="BJ39" s="276">
        <f t="shared" si="28"/>
        <v>0</v>
      </c>
      <c r="BK39" s="153">
        <f t="shared" si="31"/>
        <v>0</v>
      </c>
      <c r="BL39" s="182">
        <v>0</v>
      </c>
      <c r="BM39" s="153">
        <f t="shared" si="29"/>
        <v>0</v>
      </c>
      <c r="BN39" s="153" t="str">
        <f t="shared" si="30"/>
        <v>geen actie</v>
      </c>
      <c r="BO39" s="149">
        <v>38</v>
      </c>
    </row>
    <row r="40" spans="1:67" ht="17.25" customHeight="1" x14ac:dyDescent="0.25">
      <c r="A40" s="149">
        <v>39</v>
      </c>
      <c r="B40" s="149" t="str">
        <f t="shared" si="16"/>
        <v>v</v>
      </c>
      <c r="C40" s="149"/>
      <c r="D40" s="200"/>
      <c r="E40" s="249"/>
      <c r="F40" s="273"/>
      <c r="G40" s="235"/>
      <c r="H40" s="176">
        <f t="shared" si="17"/>
        <v>0</v>
      </c>
      <c r="I40" s="274"/>
      <c r="J40" s="178">
        <f>[3]Aantallen!$B$1-I40</f>
        <v>2020</v>
      </c>
      <c r="K40" s="153">
        <f t="shared" si="18"/>
        <v>0</v>
      </c>
      <c r="L40" s="164"/>
      <c r="M40" s="180">
        <v>1</v>
      </c>
      <c r="N40" s="180"/>
      <c r="O40" s="180"/>
      <c r="P40" s="275"/>
      <c r="Q40" s="276">
        <f t="shared" si="19"/>
        <v>0</v>
      </c>
      <c r="R40" s="180">
        <v>1</v>
      </c>
      <c r="S40" s="180"/>
      <c r="T40" s="180"/>
      <c r="U40" s="180"/>
      <c r="V40" s="276">
        <f t="shared" si="20"/>
        <v>0</v>
      </c>
      <c r="W40" s="180">
        <v>1</v>
      </c>
      <c r="X40" s="180"/>
      <c r="Y40" s="180"/>
      <c r="Z40" s="180"/>
      <c r="AA40" s="276">
        <f t="shared" si="21"/>
        <v>0</v>
      </c>
      <c r="AB40" s="180">
        <v>1</v>
      </c>
      <c r="AC40" s="180"/>
      <c r="AD40" s="180"/>
      <c r="AE40" s="180"/>
      <c r="AF40" s="276">
        <f t="shared" si="22"/>
        <v>0</v>
      </c>
      <c r="AG40" s="180">
        <v>1</v>
      </c>
      <c r="AH40" s="180"/>
      <c r="AI40" s="180"/>
      <c r="AJ40" s="277"/>
      <c r="AK40" s="276">
        <f t="shared" si="23"/>
        <v>0</v>
      </c>
      <c r="AL40" s="180">
        <v>1</v>
      </c>
      <c r="AM40" s="180"/>
      <c r="AN40" s="180"/>
      <c r="AO40" s="277"/>
      <c r="AP40" s="276">
        <f t="shared" si="24"/>
        <v>0</v>
      </c>
      <c r="AQ40" s="180">
        <v>1</v>
      </c>
      <c r="AR40" s="180"/>
      <c r="AS40" s="180"/>
      <c r="AT40" s="277"/>
      <c r="AU40" s="278">
        <f t="shared" si="25"/>
        <v>0</v>
      </c>
      <c r="AV40" s="180">
        <v>1</v>
      </c>
      <c r="AW40" s="180"/>
      <c r="AX40" s="180"/>
      <c r="AY40" s="275"/>
      <c r="AZ40" s="276">
        <f t="shared" si="26"/>
        <v>0</v>
      </c>
      <c r="BA40" s="180">
        <v>1</v>
      </c>
      <c r="BB40" s="180"/>
      <c r="BC40" s="180"/>
      <c r="BD40" s="180"/>
      <c r="BE40" s="276">
        <f t="shared" si="27"/>
        <v>0</v>
      </c>
      <c r="BF40" s="180">
        <v>1</v>
      </c>
      <c r="BG40" s="180"/>
      <c r="BH40" s="180"/>
      <c r="BI40" s="180"/>
      <c r="BJ40" s="276">
        <f t="shared" si="28"/>
        <v>0</v>
      </c>
      <c r="BK40" s="153">
        <f t="shared" si="31"/>
        <v>0</v>
      </c>
      <c r="BL40" s="182">
        <v>0</v>
      </c>
      <c r="BM40" s="153">
        <f t="shared" si="29"/>
        <v>0</v>
      </c>
      <c r="BN40" s="153" t="str">
        <f t="shared" si="30"/>
        <v>geen actie</v>
      </c>
      <c r="BO40" s="149">
        <v>39</v>
      </c>
    </row>
    <row r="41" spans="1:67" ht="17.25" customHeight="1" x14ac:dyDescent="0.25">
      <c r="A41" s="149">
        <v>40</v>
      </c>
      <c r="B41" s="149" t="str">
        <f t="shared" si="16"/>
        <v>v</v>
      </c>
      <c r="C41" s="149"/>
      <c r="D41" s="200"/>
      <c r="E41" s="249"/>
      <c r="F41" s="273"/>
      <c r="G41" s="235"/>
      <c r="H41" s="176">
        <f t="shared" si="17"/>
        <v>0</v>
      </c>
      <c r="I41" s="274"/>
      <c r="J41" s="178">
        <f>[3]Aantallen!$B$1-I41</f>
        <v>2020</v>
      </c>
      <c r="K41" s="153">
        <f t="shared" si="18"/>
        <v>0</v>
      </c>
      <c r="L41" s="164"/>
      <c r="M41" s="180">
        <v>1</v>
      </c>
      <c r="N41" s="180"/>
      <c r="O41" s="180"/>
      <c r="P41" s="275"/>
      <c r="Q41" s="276">
        <f t="shared" si="19"/>
        <v>0</v>
      </c>
      <c r="R41" s="180">
        <v>1</v>
      </c>
      <c r="S41" s="180"/>
      <c r="T41" s="180"/>
      <c r="U41" s="180"/>
      <c r="V41" s="276">
        <f t="shared" si="20"/>
        <v>0</v>
      </c>
      <c r="W41" s="180">
        <v>1</v>
      </c>
      <c r="X41" s="180"/>
      <c r="Y41" s="180"/>
      <c r="Z41" s="180"/>
      <c r="AA41" s="276">
        <f t="shared" si="21"/>
        <v>0</v>
      </c>
      <c r="AB41" s="180">
        <v>1</v>
      </c>
      <c r="AC41" s="180"/>
      <c r="AD41" s="180"/>
      <c r="AE41" s="180"/>
      <c r="AF41" s="276">
        <f t="shared" si="22"/>
        <v>0</v>
      </c>
      <c r="AG41" s="180">
        <v>1</v>
      </c>
      <c r="AH41" s="180"/>
      <c r="AI41" s="180"/>
      <c r="AJ41" s="277"/>
      <c r="AK41" s="276">
        <f t="shared" si="23"/>
        <v>0</v>
      </c>
      <c r="AL41" s="180">
        <v>1</v>
      </c>
      <c r="AM41" s="180"/>
      <c r="AN41" s="180"/>
      <c r="AO41" s="277"/>
      <c r="AP41" s="276">
        <f t="shared" si="24"/>
        <v>0</v>
      </c>
      <c r="AQ41" s="180">
        <v>1</v>
      </c>
      <c r="AR41" s="180"/>
      <c r="AS41" s="180"/>
      <c r="AT41" s="277"/>
      <c r="AU41" s="278">
        <f t="shared" si="25"/>
        <v>0</v>
      </c>
      <c r="AV41" s="180">
        <v>1</v>
      </c>
      <c r="AW41" s="180"/>
      <c r="AX41" s="180"/>
      <c r="AY41" s="275"/>
      <c r="AZ41" s="276">
        <f t="shared" si="26"/>
        <v>0</v>
      </c>
      <c r="BA41" s="180">
        <v>1</v>
      </c>
      <c r="BB41" s="180"/>
      <c r="BC41" s="180"/>
      <c r="BD41" s="180"/>
      <c r="BE41" s="276">
        <f t="shared" si="27"/>
        <v>0</v>
      </c>
      <c r="BF41" s="180">
        <v>1</v>
      </c>
      <c r="BG41" s="180"/>
      <c r="BH41" s="180"/>
      <c r="BI41" s="180"/>
      <c r="BJ41" s="276">
        <f t="shared" si="28"/>
        <v>0</v>
      </c>
      <c r="BK41" s="153">
        <f t="shared" si="31"/>
        <v>0</v>
      </c>
      <c r="BL41" s="182">
        <v>0</v>
      </c>
      <c r="BM41" s="153">
        <f t="shared" si="29"/>
        <v>0</v>
      </c>
      <c r="BN41" s="153" t="str">
        <f t="shared" si="30"/>
        <v>geen actie</v>
      </c>
      <c r="BO41" s="149">
        <v>40</v>
      </c>
    </row>
    <row r="42" spans="1:67" ht="17.25" customHeight="1" x14ac:dyDescent="0.25">
      <c r="A42" s="149">
        <v>41</v>
      </c>
      <c r="B42" s="149" t="str">
        <f t="shared" si="16"/>
        <v>v</v>
      </c>
      <c r="C42" s="149"/>
      <c r="D42" s="200"/>
      <c r="E42" s="249"/>
      <c r="F42" s="273"/>
      <c r="G42" s="235"/>
      <c r="H42" s="176">
        <f t="shared" si="17"/>
        <v>0</v>
      </c>
      <c r="I42" s="274"/>
      <c r="J42" s="178">
        <f>[3]Aantallen!$B$1-I42</f>
        <v>2020</v>
      </c>
      <c r="K42" s="153">
        <f t="shared" si="18"/>
        <v>0</v>
      </c>
      <c r="L42" s="164"/>
      <c r="M42" s="180">
        <v>1</v>
      </c>
      <c r="N42" s="180"/>
      <c r="O42" s="180"/>
      <c r="P42" s="275"/>
      <c r="Q42" s="276">
        <f t="shared" si="19"/>
        <v>0</v>
      </c>
      <c r="R42" s="180">
        <v>1</v>
      </c>
      <c r="S42" s="180"/>
      <c r="T42" s="180"/>
      <c r="U42" s="180"/>
      <c r="V42" s="276">
        <f t="shared" si="20"/>
        <v>0</v>
      </c>
      <c r="W42" s="180">
        <v>1</v>
      </c>
      <c r="X42" s="180"/>
      <c r="Y42" s="180"/>
      <c r="Z42" s="180"/>
      <c r="AA42" s="276">
        <f t="shared" si="21"/>
        <v>0</v>
      </c>
      <c r="AB42" s="180">
        <v>1</v>
      </c>
      <c r="AC42" s="180"/>
      <c r="AD42" s="180"/>
      <c r="AE42" s="180"/>
      <c r="AF42" s="276">
        <f t="shared" si="22"/>
        <v>0</v>
      </c>
      <c r="AG42" s="180">
        <v>1</v>
      </c>
      <c r="AH42" s="180"/>
      <c r="AI42" s="180"/>
      <c r="AJ42" s="277"/>
      <c r="AK42" s="276">
        <f t="shared" si="23"/>
        <v>0</v>
      </c>
      <c r="AL42" s="180">
        <v>1</v>
      </c>
      <c r="AM42" s="180"/>
      <c r="AN42" s="180"/>
      <c r="AO42" s="277"/>
      <c r="AP42" s="276">
        <f t="shared" si="24"/>
        <v>0</v>
      </c>
      <c r="AQ42" s="180">
        <v>1</v>
      </c>
      <c r="AR42" s="180"/>
      <c r="AS42" s="180"/>
      <c r="AT42" s="277"/>
      <c r="AU42" s="278">
        <f t="shared" si="25"/>
        <v>0</v>
      </c>
      <c r="AV42" s="180">
        <v>1</v>
      </c>
      <c r="AW42" s="180"/>
      <c r="AX42" s="180"/>
      <c r="AY42" s="275"/>
      <c r="AZ42" s="276">
        <f t="shared" si="26"/>
        <v>0</v>
      </c>
      <c r="BA42" s="180">
        <v>1</v>
      </c>
      <c r="BB42" s="180"/>
      <c r="BC42" s="180"/>
      <c r="BD42" s="180"/>
      <c r="BE42" s="276">
        <f t="shared" si="27"/>
        <v>0</v>
      </c>
      <c r="BF42" s="180">
        <v>1</v>
      </c>
      <c r="BG42" s="180"/>
      <c r="BH42" s="180"/>
      <c r="BI42" s="180"/>
      <c r="BJ42" s="276">
        <f t="shared" si="28"/>
        <v>0</v>
      </c>
      <c r="BK42" s="153">
        <f t="shared" si="31"/>
        <v>0</v>
      </c>
      <c r="BL42" s="182">
        <v>0</v>
      </c>
      <c r="BM42" s="153">
        <f t="shared" si="29"/>
        <v>0</v>
      </c>
      <c r="BN42" s="153" t="str">
        <f t="shared" si="30"/>
        <v>geen actie</v>
      </c>
      <c r="BO42" s="149">
        <v>41</v>
      </c>
    </row>
    <row r="43" spans="1:67" ht="17.25" customHeight="1" x14ac:dyDescent="0.25">
      <c r="A43" s="149">
        <v>42</v>
      </c>
      <c r="B43" s="149" t="str">
        <f t="shared" si="16"/>
        <v>v</v>
      </c>
      <c r="C43" s="149"/>
      <c r="D43" s="200"/>
      <c r="E43" s="249"/>
      <c r="F43" s="273"/>
      <c r="G43" s="235"/>
      <c r="H43" s="176">
        <f t="shared" si="17"/>
        <v>0</v>
      </c>
      <c r="I43" s="274"/>
      <c r="J43" s="178">
        <f>[3]Aantallen!$B$1-I43</f>
        <v>2020</v>
      </c>
      <c r="K43" s="153">
        <f t="shared" si="18"/>
        <v>0</v>
      </c>
      <c r="L43" s="164"/>
      <c r="M43" s="180">
        <v>1</v>
      </c>
      <c r="N43" s="180"/>
      <c r="O43" s="180"/>
      <c r="P43" s="275"/>
      <c r="Q43" s="276">
        <f t="shared" si="19"/>
        <v>0</v>
      </c>
      <c r="R43" s="180">
        <v>1</v>
      </c>
      <c r="S43" s="180"/>
      <c r="T43" s="180"/>
      <c r="U43" s="180"/>
      <c r="V43" s="276">
        <f t="shared" si="20"/>
        <v>0</v>
      </c>
      <c r="W43" s="180">
        <v>1</v>
      </c>
      <c r="X43" s="180"/>
      <c r="Y43" s="180"/>
      <c r="Z43" s="180"/>
      <c r="AA43" s="276">
        <f t="shared" si="21"/>
        <v>0</v>
      </c>
      <c r="AB43" s="180">
        <v>1</v>
      </c>
      <c r="AC43" s="180"/>
      <c r="AD43" s="180"/>
      <c r="AE43" s="180"/>
      <c r="AF43" s="276">
        <f t="shared" si="22"/>
        <v>0</v>
      </c>
      <c r="AG43" s="180">
        <v>1</v>
      </c>
      <c r="AH43" s="180"/>
      <c r="AI43" s="180"/>
      <c r="AJ43" s="277"/>
      <c r="AK43" s="276">
        <f t="shared" si="23"/>
        <v>0</v>
      </c>
      <c r="AL43" s="180">
        <v>1</v>
      </c>
      <c r="AM43" s="180"/>
      <c r="AN43" s="180"/>
      <c r="AO43" s="277"/>
      <c r="AP43" s="276">
        <f t="shared" si="24"/>
        <v>0</v>
      </c>
      <c r="AQ43" s="180">
        <v>1</v>
      </c>
      <c r="AR43" s="180"/>
      <c r="AS43" s="180"/>
      <c r="AT43" s="277"/>
      <c r="AU43" s="278">
        <f t="shared" si="25"/>
        <v>0</v>
      </c>
      <c r="AV43" s="180">
        <v>1</v>
      </c>
      <c r="AW43" s="180"/>
      <c r="AX43" s="180"/>
      <c r="AY43" s="275"/>
      <c r="AZ43" s="276">
        <f t="shared" si="26"/>
        <v>0</v>
      </c>
      <c r="BA43" s="180">
        <v>1</v>
      </c>
      <c r="BB43" s="180"/>
      <c r="BC43" s="180"/>
      <c r="BD43" s="180"/>
      <c r="BE43" s="276">
        <f t="shared" si="27"/>
        <v>0</v>
      </c>
      <c r="BF43" s="180">
        <v>1</v>
      </c>
      <c r="BG43" s="180"/>
      <c r="BH43" s="180"/>
      <c r="BI43" s="180"/>
      <c r="BJ43" s="276">
        <f t="shared" si="28"/>
        <v>0</v>
      </c>
      <c r="BK43" s="153">
        <f t="shared" si="31"/>
        <v>0</v>
      </c>
      <c r="BL43" s="182">
        <v>0</v>
      </c>
      <c r="BM43" s="153">
        <f t="shared" si="29"/>
        <v>0</v>
      </c>
      <c r="BN43" s="153" t="str">
        <f t="shared" si="30"/>
        <v>geen actie</v>
      </c>
      <c r="BO43" s="149">
        <v>42</v>
      </c>
    </row>
    <row r="44" spans="1:67" ht="17.25" customHeight="1" x14ac:dyDescent="0.25">
      <c r="A44" s="149">
        <v>43</v>
      </c>
      <c r="B44" s="149" t="str">
        <f t="shared" si="16"/>
        <v>v</v>
      </c>
      <c r="C44" s="149"/>
      <c r="D44" s="200"/>
      <c r="E44" s="249"/>
      <c r="F44" s="273"/>
      <c r="G44" s="235"/>
      <c r="H44" s="176">
        <f t="shared" si="17"/>
        <v>0</v>
      </c>
      <c r="I44" s="274"/>
      <c r="J44" s="178">
        <f>[3]Aantallen!$B$1-I44</f>
        <v>2020</v>
      </c>
      <c r="K44" s="153">
        <f t="shared" si="18"/>
        <v>0</v>
      </c>
      <c r="L44" s="164"/>
      <c r="M44" s="180">
        <v>1</v>
      </c>
      <c r="N44" s="180"/>
      <c r="O44" s="180"/>
      <c r="P44" s="275"/>
      <c r="Q44" s="276">
        <f t="shared" si="19"/>
        <v>0</v>
      </c>
      <c r="R44" s="180">
        <v>1</v>
      </c>
      <c r="S44" s="180"/>
      <c r="T44" s="180"/>
      <c r="U44" s="180"/>
      <c r="V44" s="276">
        <f t="shared" si="20"/>
        <v>0</v>
      </c>
      <c r="W44" s="180">
        <v>1</v>
      </c>
      <c r="X44" s="180"/>
      <c r="Y44" s="180"/>
      <c r="Z44" s="180"/>
      <c r="AA44" s="276">
        <f t="shared" si="21"/>
        <v>0</v>
      </c>
      <c r="AB44" s="180">
        <v>1</v>
      </c>
      <c r="AC44" s="180"/>
      <c r="AD44" s="180"/>
      <c r="AE44" s="180"/>
      <c r="AF44" s="276">
        <f t="shared" si="22"/>
        <v>0</v>
      </c>
      <c r="AG44" s="180">
        <v>1</v>
      </c>
      <c r="AH44" s="180"/>
      <c r="AI44" s="180"/>
      <c r="AJ44" s="277"/>
      <c r="AK44" s="276">
        <f t="shared" si="23"/>
        <v>0</v>
      </c>
      <c r="AL44" s="180">
        <v>1</v>
      </c>
      <c r="AM44" s="180"/>
      <c r="AN44" s="180"/>
      <c r="AO44" s="277"/>
      <c r="AP44" s="276">
        <f t="shared" si="24"/>
        <v>0</v>
      </c>
      <c r="AQ44" s="180">
        <v>1</v>
      </c>
      <c r="AR44" s="180"/>
      <c r="AS44" s="180"/>
      <c r="AT44" s="277"/>
      <c r="AU44" s="278">
        <f t="shared" si="25"/>
        <v>0</v>
      </c>
      <c r="AV44" s="180">
        <v>1</v>
      </c>
      <c r="AW44" s="180"/>
      <c r="AX44" s="180"/>
      <c r="AY44" s="275"/>
      <c r="AZ44" s="276">
        <f t="shared" si="26"/>
        <v>0</v>
      </c>
      <c r="BA44" s="180">
        <v>1</v>
      </c>
      <c r="BB44" s="180"/>
      <c r="BC44" s="180"/>
      <c r="BD44" s="180"/>
      <c r="BE44" s="276">
        <f t="shared" si="27"/>
        <v>0</v>
      </c>
      <c r="BF44" s="180">
        <v>1</v>
      </c>
      <c r="BG44" s="180"/>
      <c r="BH44" s="180"/>
      <c r="BI44" s="180"/>
      <c r="BJ44" s="276">
        <f t="shared" si="28"/>
        <v>0</v>
      </c>
      <c r="BK44" s="153">
        <f t="shared" si="31"/>
        <v>0</v>
      </c>
      <c r="BL44" s="182">
        <v>0</v>
      </c>
      <c r="BM44" s="153">
        <f t="shared" si="29"/>
        <v>0</v>
      </c>
      <c r="BN44" s="153" t="str">
        <f t="shared" si="30"/>
        <v>geen actie</v>
      </c>
      <c r="BO44" s="149">
        <v>43</v>
      </c>
    </row>
    <row r="45" spans="1:67" ht="17.25" customHeight="1" x14ac:dyDescent="0.25">
      <c r="A45" s="149">
        <v>44</v>
      </c>
      <c r="B45" s="149" t="str">
        <f t="shared" si="16"/>
        <v>v</v>
      </c>
      <c r="C45" s="149"/>
      <c r="D45" s="200"/>
      <c r="E45" s="249"/>
      <c r="F45" s="273"/>
      <c r="G45" s="235"/>
      <c r="H45" s="176">
        <f t="shared" si="17"/>
        <v>0</v>
      </c>
      <c r="I45" s="274"/>
      <c r="J45" s="178">
        <f>[3]Aantallen!$B$1-I45</f>
        <v>2020</v>
      </c>
      <c r="K45" s="153">
        <f t="shared" si="18"/>
        <v>0</v>
      </c>
      <c r="L45" s="164"/>
      <c r="M45" s="180">
        <v>1</v>
      </c>
      <c r="N45" s="180"/>
      <c r="O45" s="180"/>
      <c r="P45" s="275"/>
      <c r="Q45" s="276">
        <f t="shared" si="19"/>
        <v>0</v>
      </c>
      <c r="R45" s="180">
        <v>1</v>
      </c>
      <c r="S45" s="180"/>
      <c r="T45" s="180"/>
      <c r="U45" s="180"/>
      <c r="V45" s="276">
        <f t="shared" si="20"/>
        <v>0</v>
      </c>
      <c r="W45" s="180">
        <v>1</v>
      </c>
      <c r="X45" s="180"/>
      <c r="Y45" s="180"/>
      <c r="Z45" s="180"/>
      <c r="AA45" s="276">
        <f t="shared" si="21"/>
        <v>0</v>
      </c>
      <c r="AB45" s="180">
        <v>1</v>
      </c>
      <c r="AC45" s="180"/>
      <c r="AD45" s="180"/>
      <c r="AE45" s="180"/>
      <c r="AF45" s="276">
        <f t="shared" si="22"/>
        <v>0</v>
      </c>
      <c r="AG45" s="180">
        <v>1</v>
      </c>
      <c r="AH45" s="180"/>
      <c r="AI45" s="180"/>
      <c r="AJ45" s="277"/>
      <c r="AK45" s="276">
        <f t="shared" si="23"/>
        <v>0</v>
      </c>
      <c r="AL45" s="180">
        <v>1</v>
      </c>
      <c r="AM45" s="180"/>
      <c r="AN45" s="180"/>
      <c r="AO45" s="277"/>
      <c r="AP45" s="276">
        <f t="shared" si="24"/>
        <v>0</v>
      </c>
      <c r="AQ45" s="180">
        <v>1</v>
      </c>
      <c r="AR45" s="180"/>
      <c r="AS45" s="180"/>
      <c r="AT45" s="277"/>
      <c r="AU45" s="278">
        <f t="shared" si="25"/>
        <v>0</v>
      </c>
      <c r="AV45" s="180">
        <v>1</v>
      </c>
      <c r="AW45" s="180"/>
      <c r="AX45" s="180"/>
      <c r="AY45" s="275"/>
      <c r="AZ45" s="276">
        <f t="shared" si="26"/>
        <v>0</v>
      </c>
      <c r="BA45" s="180">
        <v>1</v>
      </c>
      <c r="BB45" s="180"/>
      <c r="BC45" s="180"/>
      <c r="BD45" s="180"/>
      <c r="BE45" s="276">
        <f t="shared" si="27"/>
        <v>0</v>
      </c>
      <c r="BF45" s="180">
        <v>1</v>
      </c>
      <c r="BG45" s="180"/>
      <c r="BH45" s="180"/>
      <c r="BI45" s="180"/>
      <c r="BJ45" s="276">
        <f t="shared" si="28"/>
        <v>0</v>
      </c>
      <c r="BK45" s="153">
        <f t="shared" si="31"/>
        <v>0</v>
      </c>
      <c r="BL45" s="182">
        <v>0</v>
      </c>
      <c r="BM45" s="153">
        <f t="shared" si="29"/>
        <v>0</v>
      </c>
      <c r="BN45" s="153" t="str">
        <f t="shared" si="30"/>
        <v>geen actie</v>
      </c>
      <c r="BO45" s="149">
        <v>44</v>
      </c>
    </row>
    <row r="46" spans="1:67" ht="17.25" customHeight="1" x14ac:dyDescent="0.25">
      <c r="A46" s="149">
        <v>45</v>
      </c>
      <c r="B46" s="149" t="str">
        <f t="shared" si="16"/>
        <v>v</v>
      </c>
      <c r="C46" s="149"/>
      <c r="D46" s="200"/>
      <c r="E46" s="249"/>
      <c r="F46" s="273"/>
      <c r="G46" s="235"/>
      <c r="H46" s="176">
        <f t="shared" si="17"/>
        <v>0</v>
      </c>
      <c r="I46" s="274"/>
      <c r="J46" s="178">
        <f>[3]Aantallen!$B$1-I46</f>
        <v>2020</v>
      </c>
      <c r="K46" s="153">
        <f t="shared" si="18"/>
        <v>0</v>
      </c>
      <c r="L46" s="164"/>
      <c r="M46" s="180">
        <v>1</v>
      </c>
      <c r="N46" s="180"/>
      <c r="O46" s="180"/>
      <c r="P46" s="275"/>
      <c r="Q46" s="276">
        <f t="shared" si="19"/>
        <v>0</v>
      </c>
      <c r="R46" s="180">
        <v>1</v>
      </c>
      <c r="S46" s="180"/>
      <c r="T46" s="180"/>
      <c r="U46" s="180"/>
      <c r="V46" s="276">
        <f t="shared" si="20"/>
        <v>0</v>
      </c>
      <c r="W46" s="180">
        <v>1</v>
      </c>
      <c r="X46" s="180"/>
      <c r="Y46" s="180"/>
      <c r="Z46" s="180"/>
      <c r="AA46" s="276">
        <f t="shared" si="21"/>
        <v>0</v>
      </c>
      <c r="AB46" s="180">
        <v>1</v>
      </c>
      <c r="AC46" s="180"/>
      <c r="AD46" s="180"/>
      <c r="AE46" s="180"/>
      <c r="AF46" s="276">
        <f t="shared" si="22"/>
        <v>0</v>
      </c>
      <c r="AG46" s="180">
        <v>1</v>
      </c>
      <c r="AH46" s="180"/>
      <c r="AI46" s="180"/>
      <c r="AJ46" s="277"/>
      <c r="AK46" s="276">
        <f t="shared" si="23"/>
        <v>0</v>
      </c>
      <c r="AL46" s="180">
        <v>1</v>
      </c>
      <c r="AM46" s="180"/>
      <c r="AN46" s="180"/>
      <c r="AO46" s="277"/>
      <c r="AP46" s="276">
        <f t="shared" si="24"/>
        <v>0</v>
      </c>
      <c r="AQ46" s="180">
        <v>1</v>
      </c>
      <c r="AR46" s="180"/>
      <c r="AS46" s="180"/>
      <c r="AT46" s="277"/>
      <c r="AU46" s="278">
        <f t="shared" si="25"/>
        <v>0</v>
      </c>
      <c r="AV46" s="180">
        <v>1</v>
      </c>
      <c r="AW46" s="180"/>
      <c r="AX46" s="180"/>
      <c r="AY46" s="275"/>
      <c r="AZ46" s="276">
        <f t="shared" si="26"/>
        <v>0</v>
      </c>
      <c r="BA46" s="180">
        <v>1</v>
      </c>
      <c r="BB46" s="180"/>
      <c r="BC46" s="180"/>
      <c r="BD46" s="180"/>
      <c r="BE46" s="276">
        <f t="shared" si="27"/>
        <v>0</v>
      </c>
      <c r="BF46" s="180">
        <v>1</v>
      </c>
      <c r="BG46" s="180"/>
      <c r="BH46" s="180"/>
      <c r="BI46" s="180"/>
      <c r="BJ46" s="276">
        <f t="shared" si="28"/>
        <v>0</v>
      </c>
      <c r="BK46" s="153">
        <f t="shared" si="31"/>
        <v>0</v>
      </c>
      <c r="BL46" s="182">
        <v>0</v>
      </c>
      <c r="BM46" s="153">
        <f t="shared" si="29"/>
        <v>0</v>
      </c>
      <c r="BN46" s="153" t="str">
        <f t="shared" si="30"/>
        <v>geen actie</v>
      </c>
      <c r="BO46" s="149">
        <v>45</v>
      </c>
    </row>
    <row r="47" spans="1:67" ht="17.25" customHeight="1" x14ac:dyDescent="0.25">
      <c r="A47" s="149">
        <v>46</v>
      </c>
      <c r="B47" s="149" t="str">
        <f t="shared" si="16"/>
        <v>v</v>
      </c>
      <c r="C47" s="149"/>
      <c r="D47" s="200"/>
      <c r="E47" s="249"/>
      <c r="F47" s="273"/>
      <c r="G47" s="235"/>
      <c r="H47" s="176">
        <f t="shared" si="17"/>
        <v>0</v>
      </c>
      <c r="I47" s="274"/>
      <c r="J47" s="178">
        <f>[3]Aantallen!$B$1-I47</f>
        <v>2020</v>
      </c>
      <c r="K47" s="153">
        <f t="shared" si="18"/>
        <v>0</v>
      </c>
      <c r="L47" s="164"/>
      <c r="M47" s="180">
        <v>1</v>
      </c>
      <c r="N47" s="180"/>
      <c r="O47" s="180"/>
      <c r="P47" s="275"/>
      <c r="Q47" s="276">
        <f t="shared" si="19"/>
        <v>0</v>
      </c>
      <c r="R47" s="180">
        <v>1</v>
      </c>
      <c r="S47" s="180"/>
      <c r="T47" s="180"/>
      <c r="U47" s="180"/>
      <c r="V47" s="276">
        <f t="shared" si="20"/>
        <v>0</v>
      </c>
      <c r="W47" s="180">
        <v>1</v>
      </c>
      <c r="X47" s="180"/>
      <c r="Y47" s="180"/>
      <c r="Z47" s="180"/>
      <c r="AA47" s="276">
        <f t="shared" si="21"/>
        <v>0</v>
      </c>
      <c r="AB47" s="180">
        <v>1</v>
      </c>
      <c r="AC47" s="180"/>
      <c r="AD47" s="180"/>
      <c r="AE47" s="180"/>
      <c r="AF47" s="276">
        <f t="shared" si="22"/>
        <v>0</v>
      </c>
      <c r="AG47" s="180">
        <v>1</v>
      </c>
      <c r="AH47" s="180"/>
      <c r="AI47" s="180"/>
      <c r="AJ47" s="277"/>
      <c r="AK47" s="276">
        <f t="shared" si="23"/>
        <v>0</v>
      </c>
      <c r="AL47" s="180">
        <v>1</v>
      </c>
      <c r="AM47" s="180"/>
      <c r="AN47" s="180"/>
      <c r="AO47" s="277"/>
      <c r="AP47" s="276">
        <f t="shared" si="24"/>
        <v>0</v>
      </c>
      <c r="AQ47" s="180">
        <v>1</v>
      </c>
      <c r="AR47" s="180"/>
      <c r="AS47" s="180"/>
      <c r="AT47" s="277"/>
      <c r="AU47" s="278">
        <f t="shared" si="25"/>
        <v>0</v>
      </c>
      <c r="AV47" s="180">
        <v>1</v>
      </c>
      <c r="AW47" s="180"/>
      <c r="AX47" s="180"/>
      <c r="AY47" s="275"/>
      <c r="AZ47" s="276">
        <f t="shared" si="26"/>
        <v>0</v>
      </c>
      <c r="BA47" s="180">
        <v>1</v>
      </c>
      <c r="BB47" s="180"/>
      <c r="BC47" s="180"/>
      <c r="BD47" s="180"/>
      <c r="BE47" s="276">
        <f t="shared" si="27"/>
        <v>0</v>
      </c>
      <c r="BF47" s="180">
        <v>1</v>
      </c>
      <c r="BG47" s="180"/>
      <c r="BH47" s="180"/>
      <c r="BI47" s="180"/>
      <c r="BJ47" s="276">
        <f t="shared" si="28"/>
        <v>0</v>
      </c>
      <c r="BK47" s="153">
        <f t="shared" si="31"/>
        <v>0</v>
      </c>
      <c r="BL47" s="182">
        <v>0</v>
      </c>
      <c r="BM47" s="153">
        <f t="shared" si="29"/>
        <v>0</v>
      </c>
      <c r="BN47" s="153" t="str">
        <f t="shared" si="30"/>
        <v>geen actie</v>
      </c>
      <c r="BO47" s="149">
        <v>46</v>
      </c>
    </row>
    <row r="48" spans="1:67" ht="17.25" customHeight="1" x14ac:dyDescent="0.25">
      <c r="A48" s="149">
        <v>47</v>
      </c>
      <c r="B48" s="149" t="str">
        <f t="shared" si="16"/>
        <v>v</v>
      </c>
      <c r="C48" s="149"/>
      <c r="D48" s="200"/>
      <c r="E48" s="249"/>
      <c r="F48" s="273"/>
      <c r="G48" s="235"/>
      <c r="H48" s="176">
        <f t="shared" si="17"/>
        <v>0</v>
      </c>
      <c r="I48" s="274"/>
      <c r="J48" s="178">
        <f>[3]Aantallen!$B$1-I48</f>
        <v>2020</v>
      </c>
      <c r="K48" s="153">
        <f t="shared" si="18"/>
        <v>0</v>
      </c>
      <c r="L48" s="164"/>
      <c r="M48" s="180">
        <v>1</v>
      </c>
      <c r="N48" s="180"/>
      <c r="O48" s="180"/>
      <c r="P48" s="275"/>
      <c r="Q48" s="276">
        <f t="shared" si="19"/>
        <v>0</v>
      </c>
      <c r="R48" s="180">
        <v>1</v>
      </c>
      <c r="S48" s="180"/>
      <c r="T48" s="180"/>
      <c r="U48" s="180"/>
      <c r="V48" s="276">
        <f t="shared" si="20"/>
        <v>0</v>
      </c>
      <c r="W48" s="180">
        <v>1</v>
      </c>
      <c r="X48" s="180"/>
      <c r="Y48" s="180"/>
      <c r="Z48" s="180"/>
      <c r="AA48" s="276">
        <f t="shared" si="21"/>
        <v>0</v>
      </c>
      <c r="AB48" s="180">
        <v>1</v>
      </c>
      <c r="AC48" s="180"/>
      <c r="AD48" s="180"/>
      <c r="AE48" s="180"/>
      <c r="AF48" s="276">
        <f t="shared" si="22"/>
        <v>0</v>
      </c>
      <c r="AG48" s="180">
        <v>1</v>
      </c>
      <c r="AH48" s="180"/>
      <c r="AI48" s="180"/>
      <c r="AJ48" s="277"/>
      <c r="AK48" s="276">
        <f t="shared" si="23"/>
        <v>0</v>
      </c>
      <c r="AL48" s="180">
        <v>1</v>
      </c>
      <c r="AM48" s="180"/>
      <c r="AN48" s="180"/>
      <c r="AO48" s="277"/>
      <c r="AP48" s="276">
        <f t="shared" si="24"/>
        <v>0</v>
      </c>
      <c r="AQ48" s="180">
        <v>1</v>
      </c>
      <c r="AR48" s="180"/>
      <c r="AS48" s="180"/>
      <c r="AT48" s="277"/>
      <c r="AU48" s="278">
        <f t="shared" si="25"/>
        <v>0</v>
      </c>
      <c r="AV48" s="180">
        <v>1</v>
      </c>
      <c r="AW48" s="180"/>
      <c r="AX48" s="180"/>
      <c r="AY48" s="275"/>
      <c r="AZ48" s="276">
        <f t="shared" si="26"/>
        <v>0</v>
      </c>
      <c r="BA48" s="180">
        <v>1</v>
      </c>
      <c r="BB48" s="180"/>
      <c r="BC48" s="180"/>
      <c r="BD48" s="180"/>
      <c r="BE48" s="276">
        <f t="shared" si="27"/>
        <v>0</v>
      </c>
      <c r="BF48" s="180">
        <v>1</v>
      </c>
      <c r="BG48" s="180"/>
      <c r="BH48" s="180"/>
      <c r="BI48" s="180"/>
      <c r="BJ48" s="276">
        <f t="shared" si="28"/>
        <v>0</v>
      </c>
      <c r="BK48" s="153">
        <f t="shared" si="31"/>
        <v>0</v>
      </c>
      <c r="BL48" s="182">
        <v>0</v>
      </c>
      <c r="BM48" s="153">
        <f t="shared" si="29"/>
        <v>0</v>
      </c>
      <c r="BN48" s="153" t="str">
        <f t="shared" si="30"/>
        <v>geen actie</v>
      </c>
      <c r="BO48" s="149">
        <v>47</v>
      </c>
    </row>
    <row r="49" spans="1:67" ht="17.25" customHeight="1" x14ac:dyDescent="0.25">
      <c r="A49" s="149">
        <v>48</v>
      </c>
      <c r="B49" s="149" t="str">
        <f t="shared" si="16"/>
        <v>v</v>
      </c>
      <c r="C49" s="149"/>
      <c r="D49" s="200"/>
      <c r="E49" s="249"/>
      <c r="F49" s="273"/>
      <c r="G49" s="235"/>
      <c r="H49" s="176">
        <f t="shared" si="17"/>
        <v>0</v>
      </c>
      <c r="I49" s="274"/>
      <c r="J49" s="178">
        <f>[3]Aantallen!$B$1-I49</f>
        <v>2020</v>
      </c>
      <c r="K49" s="153">
        <f t="shared" si="18"/>
        <v>0</v>
      </c>
      <c r="L49" s="164"/>
      <c r="M49" s="180">
        <v>1</v>
      </c>
      <c r="N49" s="180"/>
      <c r="O49" s="180"/>
      <c r="P49" s="275"/>
      <c r="Q49" s="276">
        <f t="shared" si="19"/>
        <v>0</v>
      </c>
      <c r="R49" s="180">
        <v>1</v>
      </c>
      <c r="S49" s="180"/>
      <c r="T49" s="180"/>
      <c r="U49" s="180"/>
      <c r="V49" s="276">
        <f t="shared" si="20"/>
        <v>0</v>
      </c>
      <c r="W49" s="180">
        <v>1</v>
      </c>
      <c r="X49" s="180"/>
      <c r="Y49" s="180"/>
      <c r="Z49" s="180"/>
      <c r="AA49" s="276">
        <f t="shared" si="21"/>
        <v>0</v>
      </c>
      <c r="AB49" s="180">
        <v>1</v>
      </c>
      <c r="AC49" s="180"/>
      <c r="AD49" s="180"/>
      <c r="AE49" s="180"/>
      <c r="AF49" s="276">
        <f t="shared" si="22"/>
        <v>0</v>
      </c>
      <c r="AG49" s="180">
        <v>1</v>
      </c>
      <c r="AH49" s="180"/>
      <c r="AI49" s="180"/>
      <c r="AJ49" s="277"/>
      <c r="AK49" s="276">
        <f t="shared" si="23"/>
        <v>0</v>
      </c>
      <c r="AL49" s="180">
        <v>1</v>
      </c>
      <c r="AM49" s="180"/>
      <c r="AN49" s="180"/>
      <c r="AO49" s="277"/>
      <c r="AP49" s="276">
        <f t="shared" si="24"/>
        <v>0</v>
      </c>
      <c r="AQ49" s="180">
        <v>1</v>
      </c>
      <c r="AR49" s="180"/>
      <c r="AS49" s="180"/>
      <c r="AT49" s="277"/>
      <c r="AU49" s="278">
        <f t="shared" si="25"/>
        <v>0</v>
      </c>
      <c r="AV49" s="180">
        <v>1</v>
      </c>
      <c r="AW49" s="180"/>
      <c r="AX49" s="180"/>
      <c r="AY49" s="275"/>
      <c r="AZ49" s="276">
        <f t="shared" si="26"/>
        <v>0</v>
      </c>
      <c r="BA49" s="180">
        <v>1</v>
      </c>
      <c r="BB49" s="180"/>
      <c r="BC49" s="180"/>
      <c r="BD49" s="180"/>
      <c r="BE49" s="276">
        <f t="shared" si="27"/>
        <v>0</v>
      </c>
      <c r="BF49" s="180">
        <v>1</v>
      </c>
      <c r="BG49" s="180"/>
      <c r="BH49" s="180"/>
      <c r="BI49" s="180"/>
      <c r="BJ49" s="276">
        <f t="shared" si="28"/>
        <v>0</v>
      </c>
      <c r="BK49" s="153">
        <f t="shared" si="31"/>
        <v>0</v>
      </c>
      <c r="BL49" s="182">
        <v>0</v>
      </c>
      <c r="BM49" s="153">
        <f t="shared" si="29"/>
        <v>0</v>
      </c>
      <c r="BN49" s="153" t="str">
        <f t="shared" si="30"/>
        <v>geen actie</v>
      </c>
      <c r="BO49" s="149">
        <v>48</v>
      </c>
    </row>
    <row r="50" spans="1:67" ht="17.25" customHeight="1" x14ac:dyDescent="0.25">
      <c r="A50" s="149">
        <v>49</v>
      </c>
      <c r="B50" s="149" t="str">
        <f t="shared" si="16"/>
        <v>v</v>
      </c>
      <c r="C50" s="149"/>
      <c r="D50" s="200"/>
      <c r="E50" s="249"/>
      <c r="F50" s="273"/>
      <c r="G50" s="235"/>
      <c r="H50" s="176">
        <f t="shared" si="17"/>
        <v>0</v>
      </c>
      <c r="I50" s="274"/>
      <c r="J50" s="178">
        <f>[3]Aantallen!$B$1-I50</f>
        <v>2020</v>
      </c>
      <c r="K50" s="153">
        <f t="shared" si="18"/>
        <v>0</v>
      </c>
      <c r="L50" s="164"/>
      <c r="M50" s="180">
        <v>1</v>
      </c>
      <c r="N50" s="180"/>
      <c r="O50" s="180"/>
      <c r="P50" s="275"/>
      <c r="Q50" s="276">
        <f t="shared" si="19"/>
        <v>0</v>
      </c>
      <c r="R50" s="180">
        <v>1</v>
      </c>
      <c r="S50" s="180"/>
      <c r="T50" s="180"/>
      <c r="U50" s="180"/>
      <c r="V50" s="276">
        <f t="shared" si="20"/>
        <v>0</v>
      </c>
      <c r="W50" s="180">
        <v>1</v>
      </c>
      <c r="X50" s="180"/>
      <c r="Y50" s="180"/>
      <c r="Z50" s="180"/>
      <c r="AA50" s="276">
        <f t="shared" si="21"/>
        <v>0</v>
      </c>
      <c r="AB50" s="180">
        <v>1</v>
      </c>
      <c r="AC50" s="180"/>
      <c r="AD50" s="180"/>
      <c r="AE50" s="180"/>
      <c r="AF50" s="276">
        <f t="shared" si="22"/>
        <v>0</v>
      </c>
      <c r="AG50" s="180">
        <v>1</v>
      </c>
      <c r="AH50" s="180"/>
      <c r="AI50" s="180"/>
      <c r="AJ50" s="277"/>
      <c r="AK50" s="276">
        <f t="shared" si="23"/>
        <v>0</v>
      </c>
      <c r="AL50" s="180">
        <v>1</v>
      </c>
      <c r="AM50" s="180"/>
      <c r="AN50" s="180"/>
      <c r="AO50" s="277"/>
      <c r="AP50" s="276">
        <f t="shared" si="24"/>
        <v>0</v>
      </c>
      <c r="AQ50" s="180">
        <v>1</v>
      </c>
      <c r="AR50" s="180"/>
      <c r="AS50" s="180"/>
      <c r="AT50" s="277"/>
      <c r="AU50" s="278">
        <f t="shared" si="25"/>
        <v>0</v>
      </c>
      <c r="AV50" s="180">
        <v>1</v>
      </c>
      <c r="AW50" s="180"/>
      <c r="AX50" s="180"/>
      <c r="AY50" s="275"/>
      <c r="AZ50" s="276">
        <f t="shared" si="26"/>
        <v>0</v>
      </c>
      <c r="BA50" s="180">
        <v>1</v>
      </c>
      <c r="BB50" s="180"/>
      <c r="BC50" s="180"/>
      <c r="BD50" s="180"/>
      <c r="BE50" s="276">
        <f t="shared" si="27"/>
        <v>0</v>
      </c>
      <c r="BF50" s="180">
        <v>1</v>
      </c>
      <c r="BG50" s="180"/>
      <c r="BH50" s="180"/>
      <c r="BI50" s="180"/>
      <c r="BJ50" s="276">
        <f t="shared" si="28"/>
        <v>0</v>
      </c>
      <c r="BK50" s="153">
        <f t="shared" si="31"/>
        <v>0</v>
      </c>
      <c r="BL50" s="182">
        <v>0</v>
      </c>
      <c r="BM50" s="153">
        <f t="shared" si="29"/>
        <v>0</v>
      </c>
      <c r="BN50" s="153" t="str">
        <f t="shared" si="30"/>
        <v>geen actie</v>
      </c>
      <c r="BO50" s="149">
        <v>49</v>
      </c>
    </row>
    <row r="51" spans="1:67" ht="17.25" customHeight="1" x14ac:dyDescent="0.25">
      <c r="A51" s="149">
        <v>50</v>
      </c>
      <c r="B51" s="149" t="str">
        <f t="shared" si="16"/>
        <v>v</v>
      </c>
      <c r="C51" s="149"/>
      <c r="D51" s="200"/>
      <c r="E51" s="249"/>
      <c r="F51" s="273"/>
      <c r="G51" s="235"/>
      <c r="H51" s="176">
        <f t="shared" si="17"/>
        <v>0</v>
      </c>
      <c r="I51" s="274"/>
      <c r="J51" s="178">
        <f>[3]Aantallen!$B$1-I51</f>
        <v>2020</v>
      </c>
      <c r="K51" s="153">
        <f t="shared" si="18"/>
        <v>0</v>
      </c>
      <c r="L51" s="164"/>
      <c r="M51" s="180">
        <v>1</v>
      </c>
      <c r="N51" s="180"/>
      <c r="O51" s="180"/>
      <c r="P51" s="275"/>
      <c r="Q51" s="276">
        <f t="shared" si="19"/>
        <v>0</v>
      </c>
      <c r="R51" s="180">
        <v>1</v>
      </c>
      <c r="S51" s="180"/>
      <c r="T51" s="180"/>
      <c r="U51" s="180"/>
      <c r="V51" s="276">
        <f t="shared" si="20"/>
        <v>0</v>
      </c>
      <c r="W51" s="180">
        <v>1</v>
      </c>
      <c r="X51" s="180"/>
      <c r="Y51" s="180"/>
      <c r="Z51" s="180"/>
      <c r="AA51" s="276">
        <f t="shared" si="21"/>
        <v>0</v>
      </c>
      <c r="AB51" s="180">
        <v>1</v>
      </c>
      <c r="AC51" s="180"/>
      <c r="AD51" s="180"/>
      <c r="AE51" s="180"/>
      <c r="AF51" s="276">
        <f t="shared" si="22"/>
        <v>0</v>
      </c>
      <c r="AG51" s="180">
        <v>1</v>
      </c>
      <c r="AH51" s="180"/>
      <c r="AI51" s="180"/>
      <c r="AJ51" s="277"/>
      <c r="AK51" s="276">
        <f t="shared" si="23"/>
        <v>0</v>
      </c>
      <c r="AL51" s="180">
        <v>1</v>
      </c>
      <c r="AM51" s="180"/>
      <c r="AN51" s="180"/>
      <c r="AO51" s="277"/>
      <c r="AP51" s="276">
        <f t="shared" si="24"/>
        <v>0</v>
      </c>
      <c r="AQ51" s="180">
        <v>1</v>
      </c>
      <c r="AR51" s="180"/>
      <c r="AS51" s="180"/>
      <c r="AT51" s="277"/>
      <c r="AU51" s="278">
        <f t="shared" si="25"/>
        <v>0</v>
      </c>
      <c r="AV51" s="180">
        <v>1</v>
      </c>
      <c r="AW51" s="180"/>
      <c r="AX51" s="180"/>
      <c r="AY51" s="275"/>
      <c r="AZ51" s="276">
        <f t="shared" si="26"/>
        <v>0</v>
      </c>
      <c r="BA51" s="180">
        <v>1</v>
      </c>
      <c r="BB51" s="180"/>
      <c r="BC51" s="180"/>
      <c r="BD51" s="180"/>
      <c r="BE51" s="276">
        <f t="shared" si="27"/>
        <v>0</v>
      </c>
      <c r="BF51" s="180">
        <v>1</v>
      </c>
      <c r="BG51" s="180"/>
      <c r="BH51" s="180"/>
      <c r="BI51" s="180"/>
      <c r="BJ51" s="276">
        <f t="shared" si="28"/>
        <v>0</v>
      </c>
      <c r="BK51" s="153">
        <f t="shared" si="31"/>
        <v>0</v>
      </c>
      <c r="BL51" s="182">
        <v>0</v>
      </c>
      <c r="BM51" s="153">
        <f t="shared" si="29"/>
        <v>0</v>
      </c>
      <c r="BN51" s="153" t="str">
        <f t="shared" si="30"/>
        <v>geen actie</v>
      </c>
      <c r="BO51" s="149">
        <v>50</v>
      </c>
    </row>
    <row r="52" spans="1:67" ht="17.25" customHeight="1" x14ac:dyDescent="0.25">
      <c r="A52" s="149">
        <v>51</v>
      </c>
      <c r="B52" s="149" t="str">
        <f t="shared" si="16"/>
        <v>v</v>
      </c>
      <c r="C52" s="149"/>
      <c r="D52" s="200"/>
      <c r="E52" s="249"/>
      <c r="F52" s="273"/>
      <c r="G52" s="235"/>
      <c r="H52" s="176">
        <f t="shared" si="17"/>
        <v>0</v>
      </c>
      <c r="I52" s="274"/>
      <c r="J52" s="178">
        <f>[3]Aantallen!$B$1-I52</f>
        <v>2020</v>
      </c>
      <c r="K52" s="153">
        <f t="shared" si="18"/>
        <v>0</v>
      </c>
      <c r="L52" s="164"/>
      <c r="M52" s="180">
        <v>1</v>
      </c>
      <c r="N52" s="180"/>
      <c r="O52" s="180"/>
      <c r="P52" s="275"/>
      <c r="Q52" s="276">
        <f t="shared" si="19"/>
        <v>0</v>
      </c>
      <c r="R52" s="180">
        <v>1</v>
      </c>
      <c r="S52" s="180"/>
      <c r="T52" s="180"/>
      <c r="U52" s="180"/>
      <c r="V52" s="276">
        <f t="shared" si="20"/>
        <v>0</v>
      </c>
      <c r="W52" s="180">
        <v>1</v>
      </c>
      <c r="X52" s="180"/>
      <c r="Y52" s="180"/>
      <c r="Z52" s="180"/>
      <c r="AA52" s="276">
        <f t="shared" si="21"/>
        <v>0</v>
      </c>
      <c r="AB52" s="180">
        <v>1</v>
      </c>
      <c r="AC52" s="180"/>
      <c r="AD52" s="180"/>
      <c r="AE52" s="180"/>
      <c r="AF52" s="276">
        <f t="shared" si="22"/>
        <v>0</v>
      </c>
      <c r="AG52" s="180">
        <v>1</v>
      </c>
      <c r="AH52" s="180"/>
      <c r="AI52" s="180"/>
      <c r="AJ52" s="277"/>
      <c r="AK52" s="276">
        <f t="shared" si="23"/>
        <v>0</v>
      </c>
      <c r="AL52" s="180">
        <v>1</v>
      </c>
      <c r="AM52" s="180"/>
      <c r="AN52" s="180"/>
      <c r="AO52" s="277"/>
      <c r="AP52" s="276">
        <f t="shared" si="24"/>
        <v>0</v>
      </c>
      <c r="AQ52" s="180">
        <v>1</v>
      </c>
      <c r="AR52" s="180"/>
      <c r="AS52" s="180"/>
      <c r="AT52" s="277"/>
      <c r="AU52" s="278">
        <f t="shared" si="25"/>
        <v>0</v>
      </c>
      <c r="AV52" s="180">
        <v>1</v>
      </c>
      <c r="AW52" s="180"/>
      <c r="AX52" s="180"/>
      <c r="AY52" s="275"/>
      <c r="AZ52" s="276">
        <f t="shared" si="26"/>
        <v>0</v>
      </c>
      <c r="BA52" s="180">
        <v>1</v>
      </c>
      <c r="BB52" s="180"/>
      <c r="BC52" s="180"/>
      <c r="BD52" s="180"/>
      <c r="BE52" s="276">
        <f t="shared" si="27"/>
        <v>0</v>
      </c>
      <c r="BF52" s="180">
        <v>1</v>
      </c>
      <c r="BG52" s="180"/>
      <c r="BH52" s="180"/>
      <c r="BI52" s="180"/>
      <c r="BJ52" s="276">
        <f t="shared" si="28"/>
        <v>0</v>
      </c>
      <c r="BK52" s="153">
        <f t="shared" si="31"/>
        <v>0</v>
      </c>
      <c r="BL52" s="182">
        <v>0</v>
      </c>
      <c r="BM52" s="153">
        <f t="shared" si="29"/>
        <v>0</v>
      </c>
      <c r="BN52" s="153" t="str">
        <f t="shared" si="30"/>
        <v>geen actie</v>
      </c>
      <c r="BO52" s="149">
        <v>51</v>
      </c>
    </row>
    <row r="53" spans="1:67" ht="17.25" customHeight="1" x14ac:dyDescent="0.25">
      <c r="A53" s="149">
        <v>52</v>
      </c>
      <c r="B53" s="149" t="str">
        <f t="shared" si="16"/>
        <v>v</v>
      </c>
      <c r="C53" s="149"/>
      <c r="D53" s="200"/>
      <c r="E53" s="249"/>
      <c r="F53" s="273"/>
      <c r="G53" s="235"/>
      <c r="H53" s="176">
        <f t="shared" si="17"/>
        <v>0</v>
      </c>
      <c r="I53" s="274"/>
      <c r="J53" s="178">
        <f>[3]Aantallen!$B$1-I53</f>
        <v>2020</v>
      </c>
      <c r="K53" s="153">
        <f t="shared" si="18"/>
        <v>0</v>
      </c>
      <c r="L53" s="164"/>
      <c r="M53" s="180">
        <v>1</v>
      </c>
      <c r="N53" s="180"/>
      <c r="O53" s="180"/>
      <c r="P53" s="275"/>
      <c r="Q53" s="276">
        <f t="shared" si="19"/>
        <v>0</v>
      </c>
      <c r="R53" s="180">
        <v>1</v>
      </c>
      <c r="S53" s="180"/>
      <c r="T53" s="180"/>
      <c r="U53" s="180"/>
      <c r="V53" s="276">
        <f t="shared" si="20"/>
        <v>0</v>
      </c>
      <c r="W53" s="180">
        <v>1</v>
      </c>
      <c r="X53" s="180"/>
      <c r="Y53" s="180"/>
      <c r="Z53" s="180"/>
      <c r="AA53" s="276">
        <f t="shared" si="21"/>
        <v>0</v>
      </c>
      <c r="AB53" s="180">
        <v>1</v>
      </c>
      <c r="AC53" s="180"/>
      <c r="AD53" s="180"/>
      <c r="AE53" s="180"/>
      <c r="AF53" s="276">
        <f t="shared" si="22"/>
        <v>0</v>
      </c>
      <c r="AG53" s="180">
        <v>1</v>
      </c>
      <c r="AH53" s="180"/>
      <c r="AI53" s="180"/>
      <c r="AJ53" s="277"/>
      <c r="AK53" s="276">
        <f t="shared" si="23"/>
        <v>0</v>
      </c>
      <c r="AL53" s="180">
        <v>1</v>
      </c>
      <c r="AM53" s="180"/>
      <c r="AN53" s="180"/>
      <c r="AO53" s="277"/>
      <c r="AP53" s="276">
        <f t="shared" si="24"/>
        <v>0</v>
      </c>
      <c r="AQ53" s="180">
        <v>1</v>
      </c>
      <c r="AR53" s="180"/>
      <c r="AS53" s="180"/>
      <c r="AT53" s="277"/>
      <c r="AU53" s="278">
        <f t="shared" si="25"/>
        <v>0</v>
      </c>
      <c r="AV53" s="180">
        <v>1</v>
      </c>
      <c r="AW53" s="180"/>
      <c r="AX53" s="180"/>
      <c r="AY53" s="275"/>
      <c r="AZ53" s="276">
        <f t="shared" si="26"/>
        <v>0</v>
      </c>
      <c r="BA53" s="180">
        <v>1</v>
      </c>
      <c r="BB53" s="180"/>
      <c r="BC53" s="180"/>
      <c r="BD53" s="180"/>
      <c r="BE53" s="276">
        <f t="shared" si="27"/>
        <v>0</v>
      </c>
      <c r="BF53" s="180">
        <v>1</v>
      </c>
      <c r="BG53" s="180"/>
      <c r="BH53" s="180"/>
      <c r="BI53" s="180"/>
      <c r="BJ53" s="276">
        <f t="shared" si="28"/>
        <v>0</v>
      </c>
      <c r="BK53" s="153">
        <f t="shared" si="31"/>
        <v>0</v>
      </c>
      <c r="BL53" s="182">
        <v>0</v>
      </c>
      <c r="BM53" s="153">
        <f t="shared" si="29"/>
        <v>0</v>
      </c>
      <c r="BN53" s="153" t="str">
        <f t="shared" si="30"/>
        <v>geen actie</v>
      </c>
      <c r="BO53" s="149">
        <v>52</v>
      </c>
    </row>
    <row r="54" spans="1:67" ht="17.25" customHeight="1" x14ac:dyDescent="0.25">
      <c r="A54" s="149">
        <v>53</v>
      </c>
      <c r="B54" s="149" t="str">
        <f t="shared" si="16"/>
        <v>v</v>
      </c>
      <c r="C54" s="149"/>
      <c r="D54" s="200"/>
      <c r="E54" s="249"/>
      <c r="F54" s="273"/>
      <c r="G54" s="235"/>
      <c r="H54" s="176">
        <f t="shared" si="17"/>
        <v>0</v>
      </c>
      <c r="I54" s="274"/>
      <c r="J54" s="178">
        <f>[3]Aantallen!$B$1-I54</f>
        <v>2020</v>
      </c>
      <c r="K54" s="153">
        <f t="shared" si="18"/>
        <v>0</v>
      </c>
      <c r="L54" s="164"/>
      <c r="M54" s="180">
        <v>1</v>
      </c>
      <c r="N54" s="180"/>
      <c r="O54" s="180"/>
      <c r="P54" s="275"/>
      <c r="Q54" s="276">
        <f t="shared" si="19"/>
        <v>0</v>
      </c>
      <c r="R54" s="180">
        <v>1</v>
      </c>
      <c r="S54" s="180"/>
      <c r="T54" s="180"/>
      <c r="U54" s="180"/>
      <c r="V54" s="276">
        <f t="shared" si="20"/>
        <v>0</v>
      </c>
      <c r="W54" s="180">
        <v>1</v>
      </c>
      <c r="X54" s="180"/>
      <c r="Y54" s="180"/>
      <c r="Z54" s="180"/>
      <c r="AA54" s="276">
        <f t="shared" si="21"/>
        <v>0</v>
      </c>
      <c r="AB54" s="180">
        <v>1</v>
      </c>
      <c r="AC54" s="180"/>
      <c r="AD54" s="180"/>
      <c r="AE54" s="180"/>
      <c r="AF54" s="276">
        <f t="shared" si="22"/>
        <v>0</v>
      </c>
      <c r="AG54" s="180">
        <v>1</v>
      </c>
      <c r="AH54" s="180"/>
      <c r="AI54" s="180"/>
      <c r="AJ54" s="277"/>
      <c r="AK54" s="276">
        <f t="shared" si="23"/>
        <v>0</v>
      </c>
      <c r="AL54" s="180">
        <v>1</v>
      </c>
      <c r="AM54" s="180"/>
      <c r="AN54" s="180"/>
      <c r="AO54" s="277"/>
      <c r="AP54" s="276">
        <f t="shared" si="24"/>
        <v>0</v>
      </c>
      <c r="AQ54" s="180">
        <v>1</v>
      </c>
      <c r="AR54" s="180"/>
      <c r="AS54" s="180"/>
      <c r="AT54" s="277"/>
      <c r="AU54" s="278">
        <f t="shared" si="25"/>
        <v>0</v>
      </c>
      <c r="AV54" s="180">
        <v>1</v>
      </c>
      <c r="AW54" s="180"/>
      <c r="AX54" s="180"/>
      <c r="AY54" s="275"/>
      <c r="AZ54" s="276">
        <f t="shared" si="26"/>
        <v>0</v>
      </c>
      <c r="BA54" s="180">
        <v>1</v>
      </c>
      <c r="BB54" s="180"/>
      <c r="BC54" s="180"/>
      <c r="BD54" s="180"/>
      <c r="BE54" s="276">
        <f t="shared" si="27"/>
        <v>0</v>
      </c>
      <c r="BF54" s="180">
        <v>1</v>
      </c>
      <c r="BG54" s="180"/>
      <c r="BH54" s="180"/>
      <c r="BI54" s="180"/>
      <c r="BJ54" s="276">
        <f t="shared" si="28"/>
        <v>0</v>
      </c>
      <c r="BK54" s="153">
        <f t="shared" si="31"/>
        <v>0</v>
      </c>
      <c r="BL54" s="182">
        <v>0</v>
      </c>
      <c r="BM54" s="153">
        <f t="shared" si="29"/>
        <v>0</v>
      </c>
      <c r="BN54" s="153" t="str">
        <f t="shared" si="30"/>
        <v>geen actie</v>
      </c>
      <c r="BO54" s="149">
        <v>53</v>
      </c>
    </row>
    <row r="55" spans="1:67" ht="17.25" customHeight="1" x14ac:dyDescent="0.25">
      <c r="A55" s="149">
        <v>54</v>
      </c>
      <c r="B55" s="149" t="str">
        <f t="shared" si="16"/>
        <v>v</v>
      </c>
      <c r="C55" s="149"/>
      <c r="D55" s="200"/>
      <c r="E55" s="249"/>
      <c r="F55" s="273"/>
      <c r="G55" s="235"/>
      <c r="H55" s="176">
        <f t="shared" si="17"/>
        <v>0</v>
      </c>
      <c r="I55" s="274"/>
      <c r="J55" s="178">
        <f>[3]Aantallen!$B$1-I55</f>
        <v>2020</v>
      </c>
      <c r="K55" s="153">
        <f t="shared" si="18"/>
        <v>0</v>
      </c>
      <c r="L55" s="164"/>
      <c r="M55" s="180">
        <v>1</v>
      </c>
      <c r="N55" s="180"/>
      <c r="O55" s="180"/>
      <c r="P55" s="275"/>
      <c r="Q55" s="276">
        <f t="shared" si="19"/>
        <v>0</v>
      </c>
      <c r="R55" s="180">
        <v>1</v>
      </c>
      <c r="S55" s="180"/>
      <c r="T55" s="180"/>
      <c r="U55" s="180"/>
      <c r="V55" s="276">
        <f t="shared" si="20"/>
        <v>0</v>
      </c>
      <c r="W55" s="180">
        <v>1</v>
      </c>
      <c r="X55" s="180"/>
      <c r="Y55" s="180"/>
      <c r="Z55" s="180"/>
      <c r="AA55" s="276">
        <f t="shared" si="21"/>
        <v>0</v>
      </c>
      <c r="AB55" s="180">
        <v>1</v>
      </c>
      <c r="AC55" s="180"/>
      <c r="AD55" s="180"/>
      <c r="AE55" s="180"/>
      <c r="AF55" s="276">
        <f t="shared" si="22"/>
        <v>0</v>
      </c>
      <c r="AG55" s="180">
        <v>1</v>
      </c>
      <c r="AH55" s="180"/>
      <c r="AI55" s="180"/>
      <c r="AJ55" s="277"/>
      <c r="AK55" s="276">
        <f t="shared" si="23"/>
        <v>0</v>
      </c>
      <c r="AL55" s="180">
        <v>1</v>
      </c>
      <c r="AM55" s="180"/>
      <c r="AN55" s="180"/>
      <c r="AO55" s="277"/>
      <c r="AP55" s="276">
        <f t="shared" si="24"/>
        <v>0</v>
      </c>
      <c r="AQ55" s="180">
        <v>1</v>
      </c>
      <c r="AR55" s="180"/>
      <c r="AS55" s="180"/>
      <c r="AT55" s="277"/>
      <c r="AU55" s="278">
        <f t="shared" si="25"/>
        <v>0</v>
      </c>
      <c r="AV55" s="180">
        <v>1</v>
      </c>
      <c r="AW55" s="180"/>
      <c r="AX55" s="180"/>
      <c r="AY55" s="275"/>
      <c r="AZ55" s="276">
        <f t="shared" si="26"/>
        <v>0</v>
      </c>
      <c r="BA55" s="180">
        <v>1</v>
      </c>
      <c r="BB55" s="180"/>
      <c r="BC55" s="180"/>
      <c r="BD55" s="180"/>
      <c r="BE55" s="276">
        <f t="shared" si="27"/>
        <v>0</v>
      </c>
      <c r="BF55" s="180">
        <v>1</v>
      </c>
      <c r="BG55" s="180"/>
      <c r="BH55" s="180"/>
      <c r="BI55" s="180"/>
      <c r="BJ55" s="276">
        <f t="shared" si="28"/>
        <v>0</v>
      </c>
      <c r="BK55" s="153">
        <f t="shared" si="31"/>
        <v>0</v>
      </c>
      <c r="BL55" s="182">
        <v>0</v>
      </c>
      <c r="BM55" s="153">
        <f t="shared" si="29"/>
        <v>0</v>
      </c>
      <c r="BN55" s="153" t="str">
        <f t="shared" si="30"/>
        <v>geen actie</v>
      </c>
      <c r="BO55" s="149">
        <v>54</v>
      </c>
    </row>
    <row r="56" spans="1:67" ht="17.25" customHeight="1" x14ac:dyDescent="0.25">
      <c r="A56" s="149">
        <v>55</v>
      </c>
      <c r="B56" s="149" t="str">
        <f t="shared" si="16"/>
        <v>v</v>
      </c>
      <c r="C56" s="149"/>
      <c r="D56" s="200"/>
      <c r="E56" s="249"/>
      <c r="F56" s="273"/>
      <c r="G56" s="235"/>
      <c r="H56" s="176">
        <f t="shared" si="17"/>
        <v>0</v>
      </c>
      <c r="I56" s="274"/>
      <c r="J56" s="178">
        <f>[3]Aantallen!$B$1-I56</f>
        <v>2020</v>
      </c>
      <c r="K56" s="153">
        <f t="shared" si="18"/>
        <v>0</v>
      </c>
      <c r="L56" s="164"/>
      <c r="M56" s="180">
        <v>1</v>
      </c>
      <c r="N56" s="180"/>
      <c r="O56" s="180"/>
      <c r="P56" s="275"/>
      <c r="Q56" s="276">
        <f t="shared" si="19"/>
        <v>0</v>
      </c>
      <c r="R56" s="180">
        <v>1</v>
      </c>
      <c r="S56" s="180"/>
      <c r="T56" s="180"/>
      <c r="U56" s="180"/>
      <c r="V56" s="276">
        <f t="shared" si="20"/>
        <v>0</v>
      </c>
      <c r="W56" s="180">
        <v>1</v>
      </c>
      <c r="X56" s="180"/>
      <c r="Y56" s="180"/>
      <c r="Z56" s="180"/>
      <c r="AA56" s="276">
        <f t="shared" si="21"/>
        <v>0</v>
      </c>
      <c r="AB56" s="180">
        <v>1</v>
      </c>
      <c r="AC56" s="180"/>
      <c r="AD56" s="180"/>
      <c r="AE56" s="180"/>
      <c r="AF56" s="276">
        <f t="shared" si="22"/>
        <v>0</v>
      </c>
      <c r="AG56" s="180">
        <v>1</v>
      </c>
      <c r="AH56" s="180"/>
      <c r="AI56" s="180"/>
      <c r="AJ56" s="277"/>
      <c r="AK56" s="276">
        <f t="shared" si="23"/>
        <v>0</v>
      </c>
      <c r="AL56" s="180">
        <v>1</v>
      </c>
      <c r="AM56" s="180"/>
      <c r="AN56" s="180"/>
      <c r="AO56" s="277"/>
      <c r="AP56" s="276">
        <f t="shared" si="24"/>
        <v>0</v>
      </c>
      <c r="AQ56" s="180">
        <v>1</v>
      </c>
      <c r="AR56" s="180"/>
      <c r="AS56" s="180"/>
      <c r="AT56" s="277"/>
      <c r="AU56" s="278">
        <f t="shared" si="25"/>
        <v>0</v>
      </c>
      <c r="AV56" s="180">
        <v>1</v>
      </c>
      <c r="AW56" s="180"/>
      <c r="AX56" s="180"/>
      <c r="AY56" s="275"/>
      <c r="AZ56" s="276">
        <f t="shared" si="26"/>
        <v>0</v>
      </c>
      <c r="BA56" s="180">
        <v>1</v>
      </c>
      <c r="BB56" s="180"/>
      <c r="BC56" s="180"/>
      <c r="BD56" s="180"/>
      <c r="BE56" s="276">
        <f t="shared" si="27"/>
        <v>0</v>
      </c>
      <c r="BF56" s="180">
        <v>1</v>
      </c>
      <c r="BG56" s="180"/>
      <c r="BH56" s="180"/>
      <c r="BI56" s="180"/>
      <c r="BJ56" s="276">
        <f t="shared" si="28"/>
        <v>0</v>
      </c>
      <c r="BK56" s="153">
        <f t="shared" si="31"/>
        <v>0</v>
      </c>
      <c r="BL56" s="182">
        <v>0</v>
      </c>
      <c r="BM56" s="153">
        <f t="shared" si="29"/>
        <v>0</v>
      </c>
      <c r="BN56" s="153" t="str">
        <f t="shared" si="30"/>
        <v>geen actie</v>
      </c>
      <c r="BO56" s="149">
        <v>55</v>
      </c>
    </row>
    <row r="57" spans="1:67" ht="17.25" customHeight="1" x14ac:dyDescent="0.25">
      <c r="A57" s="149">
        <v>56</v>
      </c>
      <c r="B57" s="149" t="str">
        <f t="shared" si="16"/>
        <v>v</v>
      </c>
      <c r="C57" s="149"/>
      <c r="D57" s="200"/>
      <c r="E57" s="249"/>
      <c r="F57" s="273"/>
      <c r="G57" s="235"/>
      <c r="H57" s="176">
        <f t="shared" si="17"/>
        <v>0</v>
      </c>
      <c r="I57" s="274"/>
      <c r="J57" s="178">
        <f>[3]Aantallen!$B$1-I57</f>
        <v>2020</v>
      </c>
      <c r="K57" s="153">
        <f t="shared" si="18"/>
        <v>0</v>
      </c>
      <c r="L57" s="164"/>
      <c r="M57" s="180">
        <v>1</v>
      </c>
      <c r="N57" s="180"/>
      <c r="O57" s="180"/>
      <c r="P57" s="275"/>
      <c r="Q57" s="276">
        <f t="shared" si="19"/>
        <v>0</v>
      </c>
      <c r="R57" s="180">
        <v>1</v>
      </c>
      <c r="S57" s="180"/>
      <c r="T57" s="180"/>
      <c r="U57" s="180"/>
      <c r="V57" s="276">
        <f t="shared" si="20"/>
        <v>0</v>
      </c>
      <c r="W57" s="180">
        <v>1</v>
      </c>
      <c r="X57" s="180"/>
      <c r="Y57" s="180"/>
      <c r="Z57" s="180"/>
      <c r="AA57" s="276">
        <f t="shared" si="21"/>
        <v>0</v>
      </c>
      <c r="AB57" s="180">
        <v>1</v>
      </c>
      <c r="AC57" s="180"/>
      <c r="AD57" s="180"/>
      <c r="AE57" s="180"/>
      <c r="AF57" s="276">
        <f t="shared" si="22"/>
        <v>0</v>
      </c>
      <c r="AG57" s="180">
        <v>1</v>
      </c>
      <c r="AH57" s="180"/>
      <c r="AI57" s="180"/>
      <c r="AJ57" s="277"/>
      <c r="AK57" s="276">
        <f t="shared" si="23"/>
        <v>0</v>
      </c>
      <c r="AL57" s="180">
        <v>1</v>
      </c>
      <c r="AM57" s="180"/>
      <c r="AN57" s="180"/>
      <c r="AO57" s="277"/>
      <c r="AP57" s="276">
        <f t="shared" si="24"/>
        <v>0</v>
      </c>
      <c r="AQ57" s="180">
        <v>1</v>
      </c>
      <c r="AR57" s="180"/>
      <c r="AS57" s="180"/>
      <c r="AT57" s="277"/>
      <c r="AU57" s="278">
        <f t="shared" si="25"/>
        <v>0</v>
      </c>
      <c r="AV57" s="180">
        <v>1</v>
      </c>
      <c r="AW57" s="180"/>
      <c r="AX57" s="180"/>
      <c r="AY57" s="275"/>
      <c r="AZ57" s="276">
        <f t="shared" si="26"/>
        <v>0</v>
      </c>
      <c r="BA57" s="180">
        <v>1</v>
      </c>
      <c r="BB57" s="180"/>
      <c r="BC57" s="180"/>
      <c r="BD57" s="180"/>
      <c r="BE57" s="276">
        <f t="shared" si="27"/>
        <v>0</v>
      </c>
      <c r="BF57" s="180">
        <v>1</v>
      </c>
      <c r="BG57" s="180"/>
      <c r="BH57" s="180"/>
      <c r="BI57" s="180"/>
      <c r="BJ57" s="276">
        <f t="shared" si="28"/>
        <v>0</v>
      </c>
      <c r="BK57" s="153">
        <f t="shared" si="31"/>
        <v>0</v>
      </c>
      <c r="BL57" s="182">
        <v>0</v>
      </c>
      <c r="BM57" s="153">
        <f t="shared" si="29"/>
        <v>0</v>
      </c>
      <c r="BN57" s="153" t="str">
        <f t="shared" si="30"/>
        <v>geen actie</v>
      </c>
      <c r="BO57" s="149">
        <v>56</v>
      </c>
    </row>
    <row r="58" spans="1:67" ht="17.25" customHeight="1" x14ac:dyDescent="0.25">
      <c r="A58" s="149">
        <v>57</v>
      </c>
      <c r="B58" s="149" t="str">
        <f t="shared" si="16"/>
        <v>v</v>
      </c>
      <c r="C58" s="149"/>
      <c r="D58" s="200"/>
      <c r="E58" s="249"/>
      <c r="F58" s="273"/>
      <c r="G58" s="235"/>
      <c r="H58" s="176">
        <f t="shared" si="17"/>
        <v>0</v>
      </c>
      <c r="I58" s="274"/>
      <c r="J58" s="178">
        <f>[3]Aantallen!$B$1-I58</f>
        <v>2020</v>
      </c>
      <c r="K58" s="153">
        <f t="shared" si="18"/>
        <v>0</v>
      </c>
      <c r="L58" s="164"/>
      <c r="M58" s="180">
        <v>1</v>
      </c>
      <c r="N58" s="180"/>
      <c r="O58" s="180"/>
      <c r="P58" s="275"/>
      <c r="Q58" s="276">
        <f t="shared" si="19"/>
        <v>0</v>
      </c>
      <c r="R58" s="180">
        <v>1</v>
      </c>
      <c r="S58" s="180"/>
      <c r="T58" s="180"/>
      <c r="U58" s="180"/>
      <c r="V58" s="276">
        <f t="shared" si="20"/>
        <v>0</v>
      </c>
      <c r="W58" s="180">
        <v>1</v>
      </c>
      <c r="X58" s="180"/>
      <c r="Y58" s="180"/>
      <c r="Z58" s="180"/>
      <c r="AA58" s="276">
        <f t="shared" si="21"/>
        <v>0</v>
      </c>
      <c r="AB58" s="180">
        <v>1</v>
      </c>
      <c r="AC58" s="180"/>
      <c r="AD58" s="180"/>
      <c r="AE58" s="180"/>
      <c r="AF58" s="276">
        <f t="shared" si="22"/>
        <v>0</v>
      </c>
      <c r="AG58" s="180">
        <v>1</v>
      </c>
      <c r="AH58" s="180"/>
      <c r="AI58" s="180"/>
      <c r="AJ58" s="277"/>
      <c r="AK58" s="276">
        <f t="shared" si="23"/>
        <v>0</v>
      </c>
      <c r="AL58" s="180">
        <v>1</v>
      </c>
      <c r="AM58" s="180"/>
      <c r="AN58" s="180"/>
      <c r="AO58" s="277"/>
      <c r="AP58" s="276">
        <f t="shared" si="24"/>
        <v>0</v>
      </c>
      <c r="AQ58" s="180">
        <v>1</v>
      </c>
      <c r="AR58" s="180"/>
      <c r="AS58" s="180"/>
      <c r="AT58" s="277"/>
      <c r="AU58" s="278">
        <f t="shared" si="25"/>
        <v>0</v>
      </c>
      <c r="AV58" s="180">
        <v>1</v>
      </c>
      <c r="AW58" s="180"/>
      <c r="AX58" s="180"/>
      <c r="AY58" s="275"/>
      <c r="AZ58" s="276">
        <f t="shared" si="26"/>
        <v>0</v>
      </c>
      <c r="BA58" s="180">
        <v>1</v>
      </c>
      <c r="BB58" s="180"/>
      <c r="BC58" s="180"/>
      <c r="BD58" s="180"/>
      <c r="BE58" s="276">
        <f t="shared" si="27"/>
        <v>0</v>
      </c>
      <c r="BF58" s="180">
        <v>1</v>
      </c>
      <c r="BG58" s="180"/>
      <c r="BH58" s="180"/>
      <c r="BI58" s="180"/>
      <c r="BJ58" s="276">
        <f t="shared" si="28"/>
        <v>0</v>
      </c>
      <c r="BK58" s="153">
        <f t="shared" si="31"/>
        <v>0</v>
      </c>
      <c r="BL58" s="182">
        <v>0</v>
      </c>
      <c r="BM58" s="153">
        <f t="shared" si="29"/>
        <v>0</v>
      </c>
      <c r="BN58" s="153" t="str">
        <f t="shared" si="30"/>
        <v>geen actie</v>
      </c>
      <c r="BO58" s="149">
        <v>57</v>
      </c>
    </row>
    <row r="59" spans="1:67" ht="17.25" customHeight="1" x14ac:dyDescent="0.25">
      <c r="A59" s="149">
        <v>58</v>
      </c>
      <c r="B59" s="149" t="str">
        <f t="shared" si="16"/>
        <v>v</v>
      </c>
      <c r="C59" s="149"/>
      <c r="D59" s="200"/>
      <c r="E59" s="249"/>
      <c r="F59" s="273"/>
      <c r="G59" s="235"/>
      <c r="H59" s="176">
        <f t="shared" si="17"/>
        <v>0</v>
      </c>
      <c r="I59" s="274"/>
      <c r="J59" s="178">
        <f>[3]Aantallen!$B$1-I59</f>
        <v>2020</v>
      </c>
      <c r="K59" s="153">
        <f t="shared" si="18"/>
        <v>0</v>
      </c>
      <c r="L59" s="164"/>
      <c r="M59" s="180">
        <v>1</v>
      </c>
      <c r="N59" s="180"/>
      <c r="O59" s="180"/>
      <c r="P59" s="275"/>
      <c r="Q59" s="276">
        <f t="shared" si="19"/>
        <v>0</v>
      </c>
      <c r="R59" s="180">
        <v>1</v>
      </c>
      <c r="S59" s="180"/>
      <c r="T59" s="180"/>
      <c r="U59" s="180"/>
      <c r="V59" s="276">
        <f t="shared" si="20"/>
        <v>0</v>
      </c>
      <c r="W59" s="180">
        <v>1</v>
      </c>
      <c r="X59" s="180"/>
      <c r="Y59" s="180"/>
      <c r="Z59" s="180"/>
      <c r="AA59" s="276">
        <f t="shared" si="21"/>
        <v>0</v>
      </c>
      <c r="AB59" s="180">
        <v>1</v>
      </c>
      <c r="AC59" s="180"/>
      <c r="AD59" s="180"/>
      <c r="AE59" s="180"/>
      <c r="AF59" s="276">
        <f t="shared" si="22"/>
        <v>0</v>
      </c>
      <c r="AG59" s="180">
        <v>1</v>
      </c>
      <c r="AH59" s="180"/>
      <c r="AI59" s="180"/>
      <c r="AJ59" s="277"/>
      <c r="AK59" s="276">
        <f t="shared" si="23"/>
        <v>0</v>
      </c>
      <c r="AL59" s="180">
        <v>1</v>
      </c>
      <c r="AM59" s="180"/>
      <c r="AN59" s="180"/>
      <c r="AO59" s="277"/>
      <c r="AP59" s="276">
        <f t="shared" si="24"/>
        <v>0</v>
      </c>
      <c r="AQ59" s="180">
        <v>1</v>
      </c>
      <c r="AR59" s="180"/>
      <c r="AS59" s="180"/>
      <c r="AT59" s="277"/>
      <c r="AU59" s="278">
        <f t="shared" si="25"/>
        <v>0</v>
      </c>
      <c r="AV59" s="180">
        <v>1</v>
      </c>
      <c r="AW59" s="180"/>
      <c r="AX59" s="180"/>
      <c r="AY59" s="275"/>
      <c r="AZ59" s="276">
        <f t="shared" si="26"/>
        <v>0</v>
      </c>
      <c r="BA59" s="180">
        <v>1</v>
      </c>
      <c r="BB59" s="180"/>
      <c r="BC59" s="180"/>
      <c r="BD59" s="180"/>
      <c r="BE59" s="276">
        <f t="shared" si="27"/>
        <v>0</v>
      </c>
      <c r="BF59" s="180">
        <v>1</v>
      </c>
      <c r="BG59" s="180"/>
      <c r="BH59" s="180"/>
      <c r="BI59" s="180"/>
      <c r="BJ59" s="276">
        <f t="shared" si="28"/>
        <v>0</v>
      </c>
      <c r="BK59" s="153">
        <f t="shared" si="31"/>
        <v>0</v>
      </c>
      <c r="BL59" s="182">
        <v>0</v>
      </c>
      <c r="BM59" s="153">
        <f t="shared" si="29"/>
        <v>0</v>
      </c>
      <c r="BN59" s="153" t="str">
        <f t="shared" si="30"/>
        <v>geen actie</v>
      </c>
      <c r="BO59" s="149">
        <v>58</v>
      </c>
    </row>
    <row r="60" spans="1:67" ht="17.25" customHeight="1" x14ac:dyDescent="0.25">
      <c r="A60" s="149">
        <v>59</v>
      </c>
      <c r="B60" s="149" t="str">
        <f t="shared" si="16"/>
        <v>v</v>
      </c>
      <c r="C60" s="149"/>
      <c r="D60" s="200"/>
      <c r="E60" s="249"/>
      <c r="F60" s="273"/>
      <c r="G60" s="235"/>
      <c r="H60" s="176">
        <f t="shared" si="17"/>
        <v>0</v>
      </c>
      <c r="I60" s="274"/>
      <c r="J60" s="178">
        <f>[3]Aantallen!$B$1-I60</f>
        <v>2020</v>
      </c>
      <c r="K60" s="153">
        <f t="shared" si="18"/>
        <v>0</v>
      </c>
      <c r="L60" s="164"/>
      <c r="M60" s="180">
        <v>1</v>
      </c>
      <c r="N60" s="180"/>
      <c r="O60" s="180"/>
      <c r="P60" s="275"/>
      <c r="Q60" s="276">
        <f t="shared" si="19"/>
        <v>0</v>
      </c>
      <c r="R60" s="180">
        <v>1</v>
      </c>
      <c r="S60" s="180"/>
      <c r="T60" s="180"/>
      <c r="U60" s="180"/>
      <c r="V60" s="276">
        <f t="shared" si="20"/>
        <v>0</v>
      </c>
      <c r="W60" s="180">
        <v>1</v>
      </c>
      <c r="X60" s="180"/>
      <c r="Y60" s="180"/>
      <c r="Z60" s="180"/>
      <c r="AA60" s="276">
        <f t="shared" si="21"/>
        <v>0</v>
      </c>
      <c r="AB60" s="180">
        <v>1</v>
      </c>
      <c r="AC60" s="180"/>
      <c r="AD60" s="180"/>
      <c r="AE60" s="180"/>
      <c r="AF60" s="276">
        <f t="shared" si="22"/>
        <v>0</v>
      </c>
      <c r="AG60" s="180">
        <v>1</v>
      </c>
      <c r="AH60" s="180"/>
      <c r="AI60" s="180"/>
      <c r="AJ60" s="277"/>
      <c r="AK60" s="276">
        <f t="shared" si="23"/>
        <v>0</v>
      </c>
      <c r="AL60" s="180">
        <v>1</v>
      </c>
      <c r="AM60" s="180"/>
      <c r="AN60" s="180"/>
      <c r="AO60" s="277"/>
      <c r="AP60" s="276">
        <f t="shared" si="24"/>
        <v>0</v>
      </c>
      <c r="AQ60" s="180">
        <v>1</v>
      </c>
      <c r="AR60" s="180"/>
      <c r="AS60" s="180"/>
      <c r="AT60" s="277"/>
      <c r="AU60" s="278">
        <f t="shared" si="25"/>
        <v>0</v>
      </c>
      <c r="AV60" s="180">
        <v>1</v>
      </c>
      <c r="AW60" s="180"/>
      <c r="AX60" s="180"/>
      <c r="AY60" s="275"/>
      <c r="AZ60" s="276">
        <f t="shared" si="26"/>
        <v>0</v>
      </c>
      <c r="BA60" s="180">
        <v>1</v>
      </c>
      <c r="BB60" s="180"/>
      <c r="BC60" s="180"/>
      <c r="BD60" s="180"/>
      <c r="BE60" s="276">
        <f t="shared" si="27"/>
        <v>0</v>
      </c>
      <c r="BF60" s="180">
        <v>1</v>
      </c>
      <c r="BG60" s="180"/>
      <c r="BH60" s="180"/>
      <c r="BI60" s="180"/>
      <c r="BJ60" s="276">
        <f t="shared" si="28"/>
        <v>0</v>
      </c>
      <c r="BK60" s="153">
        <f t="shared" si="31"/>
        <v>0</v>
      </c>
      <c r="BL60" s="182">
        <v>0</v>
      </c>
      <c r="BM60" s="153">
        <f t="shared" si="29"/>
        <v>0</v>
      </c>
      <c r="BN60" s="153" t="str">
        <f t="shared" si="30"/>
        <v>geen actie</v>
      </c>
      <c r="BO60" s="149">
        <v>59</v>
      </c>
    </row>
    <row r="61" spans="1:67" ht="17.25" customHeight="1" x14ac:dyDescent="0.25">
      <c r="A61" s="149">
        <v>60</v>
      </c>
      <c r="B61" s="149" t="str">
        <f t="shared" si="16"/>
        <v>v</v>
      </c>
      <c r="C61" s="149"/>
      <c r="D61" s="200"/>
      <c r="E61" s="249"/>
      <c r="F61" s="273"/>
      <c r="G61" s="235"/>
      <c r="H61" s="176">
        <f t="shared" si="17"/>
        <v>0</v>
      </c>
      <c r="I61" s="274"/>
      <c r="J61" s="178">
        <f>[3]Aantallen!$B$1-I61</f>
        <v>2020</v>
      </c>
      <c r="K61" s="153">
        <f t="shared" si="18"/>
        <v>0</v>
      </c>
      <c r="L61" s="164"/>
      <c r="M61" s="180">
        <v>1</v>
      </c>
      <c r="N61" s="180"/>
      <c r="O61" s="180"/>
      <c r="P61" s="275"/>
      <c r="Q61" s="276">
        <f t="shared" si="19"/>
        <v>0</v>
      </c>
      <c r="R61" s="180">
        <v>1</v>
      </c>
      <c r="S61" s="180"/>
      <c r="T61" s="180"/>
      <c r="U61" s="180"/>
      <c r="V61" s="276">
        <f t="shared" si="20"/>
        <v>0</v>
      </c>
      <c r="W61" s="180">
        <v>1</v>
      </c>
      <c r="X61" s="180"/>
      <c r="Y61" s="180"/>
      <c r="Z61" s="180"/>
      <c r="AA61" s="276">
        <f t="shared" si="21"/>
        <v>0</v>
      </c>
      <c r="AB61" s="180">
        <v>1</v>
      </c>
      <c r="AC61" s="180"/>
      <c r="AD61" s="180"/>
      <c r="AE61" s="180"/>
      <c r="AF61" s="276">
        <f t="shared" si="22"/>
        <v>0</v>
      </c>
      <c r="AG61" s="180">
        <v>1</v>
      </c>
      <c r="AH61" s="180"/>
      <c r="AI61" s="180"/>
      <c r="AJ61" s="277"/>
      <c r="AK61" s="276">
        <f t="shared" si="23"/>
        <v>0</v>
      </c>
      <c r="AL61" s="180">
        <v>1</v>
      </c>
      <c r="AM61" s="180"/>
      <c r="AN61" s="180"/>
      <c r="AO61" s="277"/>
      <c r="AP61" s="276">
        <f t="shared" si="24"/>
        <v>0</v>
      </c>
      <c r="AQ61" s="180">
        <v>1</v>
      </c>
      <c r="AR61" s="180"/>
      <c r="AS61" s="180"/>
      <c r="AT61" s="277"/>
      <c r="AU61" s="278">
        <f t="shared" si="25"/>
        <v>0</v>
      </c>
      <c r="AV61" s="180">
        <v>1</v>
      </c>
      <c r="AW61" s="180"/>
      <c r="AX61" s="180"/>
      <c r="AY61" s="275"/>
      <c r="AZ61" s="276">
        <f t="shared" si="26"/>
        <v>0</v>
      </c>
      <c r="BA61" s="180">
        <v>1</v>
      </c>
      <c r="BB61" s="180"/>
      <c r="BC61" s="180"/>
      <c r="BD61" s="180"/>
      <c r="BE61" s="276">
        <f t="shared" si="27"/>
        <v>0</v>
      </c>
      <c r="BF61" s="180">
        <v>1</v>
      </c>
      <c r="BG61" s="180"/>
      <c r="BH61" s="180"/>
      <c r="BI61" s="180"/>
      <c r="BJ61" s="276">
        <f t="shared" si="28"/>
        <v>0</v>
      </c>
      <c r="BK61" s="153">
        <f t="shared" si="31"/>
        <v>0</v>
      </c>
      <c r="BL61" s="182">
        <v>0</v>
      </c>
      <c r="BM61" s="153">
        <f t="shared" si="29"/>
        <v>0</v>
      </c>
      <c r="BN61" s="153" t="str">
        <f t="shared" si="30"/>
        <v>geen actie</v>
      </c>
      <c r="BO61" s="149">
        <v>60</v>
      </c>
    </row>
    <row r="62" spans="1:67" ht="17.25" customHeight="1" x14ac:dyDescent="0.25">
      <c r="A62" s="149">
        <v>61</v>
      </c>
      <c r="B62" s="149" t="str">
        <f t="shared" si="16"/>
        <v>v</v>
      </c>
      <c r="C62" s="149"/>
      <c r="D62" s="200"/>
      <c r="E62" s="249"/>
      <c r="F62" s="273"/>
      <c r="G62" s="235"/>
      <c r="H62" s="176">
        <f t="shared" si="17"/>
        <v>0</v>
      </c>
      <c r="I62" s="274"/>
      <c r="J62" s="178">
        <f>[3]Aantallen!$B$1-I62</f>
        <v>2020</v>
      </c>
      <c r="K62" s="153">
        <f t="shared" si="18"/>
        <v>0</v>
      </c>
      <c r="L62" s="164"/>
      <c r="M62" s="180">
        <v>1</v>
      </c>
      <c r="N62" s="180"/>
      <c r="O62" s="180"/>
      <c r="P62" s="275"/>
      <c r="Q62" s="276">
        <f t="shared" si="19"/>
        <v>0</v>
      </c>
      <c r="R62" s="180">
        <v>1</v>
      </c>
      <c r="S62" s="180"/>
      <c r="T62" s="180"/>
      <c r="U62" s="180"/>
      <c r="V62" s="276">
        <f t="shared" si="20"/>
        <v>0</v>
      </c>
      <c r="W62" s="180">
        <v>1</v>
      </c>
      <c r="X62" s="180"/>
      <c r="Y62" s="180"/>
      <c r="Z62" s="180"/>
      <c r="AA62" s="276">
        <f t="shared" si="21"/>
        <v>0</v>
      </c>
      <c r="AB62" s="180">
        <v>1</v>
      </c>
      <c r="AC62" s="180"/>
      <c r="AD62" s="180"/>
      <c r="AE62" s="180"/>
      <c r="AF62" s="276">
        <f t="shared" si="22"/>
        <v>0</v>
      </c>
      <c r="AG62" s="180">
        <v>1</v>
      </c>
      <c r="AH62" s="180"/>
      <c r="AI62" s="180"/>
      <c r="AJ62" s="277"/>
      <c r="AK62" s="276">
        <f t="shared" si="23"/>
        <v>0</v>
      </c>
      <c r="AL62" s="180">
        <v>1</v>
      </c>
      <c r="AM62" s="180"/>
      <c r="AN62" s="180"/>
      <c r="AO62" s="277"/>
      <c r="AP62" s="276">
        <f t="shared" si="24"/>
        <v>0</v>
      </c>
      <c r="AQ62" s="180">
        <v>1</v>
      </c>
      <c r="AR62" s="180"/>
      <c r="AS62" s="180"/>
      <c r="AT62" s="277"/>
      <c r="AU62" s="278">
        <f t="shared" si="25"/>
        <v>0</v>
      </c>
      <c r="AV62" s="180">
        <v>1</v>
      </c>
      <c r="AW62" s="180"/>
      <c r="AX62" s="180"/>
      <c r="AY62" s="275"/>
      <c r="AZ62" s="276">
        <f t="shared" si="26"/>
        <v>0</v>
      </c>
      <c r="BA62" s="180">
        <v>1</v>
      </c>
      <c r="BB62" s="180"/>
      <c r="BC62" s="180"/>
      <c r="BD62" s="180"/>
      <c r="BE62" s="276">
        <f t="shared" si="27"/>
        <v>0</v>
      </c>
      <c r="BF62" s="180">
        <v>1</v>
      </c>
      <c r="BG62" s="180"/>
      <c r="BH62" s="180"/>
      <c r="BI62" s="180"/>
      <c r="BJ62" s="276">
        <f t="shared" si="28"/>
        <v>0</v>
      </c>
      <c r="BK62" s="153">
        <f t="shared" si="31"/>
        <v>0</v>
      </c>
      <c r="BL62" s="182">
        <v>0</v>
      </c>
      <c r="BM62" s="153">
        <f t="shared" si="29"/>
        <v>0</v>
      </c>
      <c r="BN62" s="153" t="str">
        <f t="shared" si="30"/>
        <v>geen actie</v>
      </c>
      <c r="BO62" s="149">
        <v>61</v>
      </c>
    </row>
    <row r="63" spans="1:67" ht="17.25" customHeight="1" x14ac:dyDescent="0.25">
      <c r="A63" s="149">
        <v>62</v>
      </c>
      <c r="B63" s="149" t="str">
        <f t="shared" si="16"/>
        <v>v</v>
      </c>
      <c r="C63" s="149"/>
      <c r="D63" s="200"/>
      <c r="E63" s="249"/>
      <c r="F63" s="273"/>
      <c r="G63" s="235"/>
      <c r="H63" s="176">
        <f t="shared" si="17"/>
        <v>0</v>
      </c>
      <c r="I63" s="274"/>
      <c r="J63" s="178">
        <f>[3]Aantallen!$B$1-I63</f>
        <v>2020</v>
      </c>
      <c r="K63" s="153">
        <f t="shared" si="18"/>
        <v>0</v>
      </c>
      <c r="L63" s="164"/>
      <c r="M63" s="180">
        <v>1</v>
      </c>
      <c r="N63" s="180"/>
      <c r="O63" s="180"/>
      <c r="P63" s="275"/>
      <c r="Q63" s="276">
        <f t="shared" si="19"/>
        <v>0</v>
      </c>
      <c r="R63" s="180">
        <v>1</v>
      </c>
      <c r="S63" s="180"/>
      <c r="T63" s="180"/>
      <c r="U63" s="180"/>
      <c r="V63" s="276">
        <f t="shared" si="20"/>
        <v>0</v>
      </c>
      <c r="W63" s="180">
        <v>1</v>
      </c>
      <c r="X63" s="180"/>
      <c r="Y63" s="180"/>
      <c r="Z63" s="180"/>
      <c r="AA63" s="276">
        <f t="shared" si="21"/>
        <v>0</v>
      </c>
      <c r="AB63" s="180">
        <v>1</v>
      </c>
      <c r="AC63" s="180"/>
      <c r="AD63" s="180"/>
      <c r="AE63" s="180"/>
      <c r="AF63" s="276">
        <f t="shared" si="22"/>
        <v>0</v>
      </c>
      <c r="AG63" s="180">
        <v>1</v>
      </c>
      <c r="AH63" s="180"/>
      <c r="AI63" s="180"/>
      <c r="AJ63" s="277"/>
      <c r="AK63" s="276">
        <f t="shared" si="23"/>
        <v>0</v>
      </c>
      <c r="AL63" s="180">
        <v>1</v>
      </c>
      <c r="AM63" s="180"/>
      <c r="AN63" s="180"/>
      <c r="AO63" s="277"/>
      <c r="AP63" s="276">
        <f t="shared" si="24"/>
        <v>0</v>
      </c>
      <c r="AQ63" s="180">
        <v>1</v>
      </c>
      <c r="AR63" s="180"/>
      <c r="AS63" s="180"/>
      <c r="AT63" s="277"/>
      <c r="AU63" s="278">
        <f t="shared" si="25"/>
        <v>0</v>
      </c>
      <c r="AV63" s="180">
        <v>1</v>
      </c>
      <c r="AW63" s="180"/>
      <c r="AX63" s="180"/>
      <c r="AY63" s="275"/>
      <c r="AZ63" s="276">
        <f t="shared" si="26"/>
        <v>0</v>
      </c>
      <c r="BA63" s="180">
        <v>1</v>
      </c>
      <c r="BB63" s="180"/>
      <c r="BC63" s="180"/>
      <c r="BD63" s="180"/>
      <c r="BE63" s="276">
        <f t="shared" si="27"/>
        <v>0</v>
      </c>
      <c r="BF63" s="180">
        <v>1</v>
      </c>
      <c r="BG63" s="180"/>
      <c r="BH63" s="180"/>
      <c r="BI63" s="180"/>
      <c r="BJ63" s="276">
        <f t="shared" si="28"/>
        <v>0</v>
      </c>
      <c r="BK63" s="153">
        <f t="shared" si="31"/>
        <v>0</v>
      </c>
      <c r="BL63" s="182">
        <v>0</v>
      </c>
      <c r="BM63" s="153">
        <f t="shared" si="29"/>
        <v>0</v>
      </c>
      <c r="BN63" s="153" t="str">
        <f t="shared" si="30"/>
        <v>geen actie</v>
      </c>
      <c r="BO63" s="149">
        <v>62</v>
      </c>
    </row>
    <row r="64" spans="1:67" ht="17.25" customHeight="1" x14ac:dyDescent="0.25">
      <c r="A64" s="149">
        <v>63</v>
      </c>
      <c r="B64" s="149" t="str">
        <f t="shared" si="16"/>
        <v>v</v>
      </c>
      <c r="C64" s="149"/>
      <c r="D64" s="200"/>
      <c r="E64" s="249"/>
      <c r="F64" s="273"/>
      <c r="G64" s="235"/>
      <c r="H64" s="176">
        <f t="shared" si="17"/>
        <v>0</v>
      </c>
      <c r="I64" s="274"/>
      <c r="J64" s="178">
        <f>[3]Aantallen!$B$1-I64</f>
        <v>2020</v>
      </c>
      <c r="K64" s="153">
        <f t="shared" si="18"/>
        <v>0</v>
      </c>
      <c r="L64" s="164"/>
      <c r="M64" s="180">
        <v>1</v>
      </c>
      <c r="N64" s="180"/>
      <c r="O64" s="180"/>
      <c r="P64" s="275"/>
      <c r="Q64" s="276">
        <f t="shared" si="19"/>
        <v>0</v>
      </c>
      <c r="R64" s="180">
        <v>1</v>
      </c>
      <c r="S64" s="180"/>
      <c r="T64" s="180"/>
      <c r="U64" s="180"/>
      <c r="V64" s="276">
        <f t="shared" si="20"/>
        <v>0</v>
      </c>
      <c r="W64" s="180">
        <v>1</v>
      </c>
      <c r="X64" s="180"/>
      <c r="Y64" s="180"/>
      <c r="Z64" s="180"/>
      <c r="AA64" s="276">
        <f t="shared" si="21"/>
        <v>0</v>
      </c>
      <c r="AB64" s="180">
        <v>1</v>
      </c>
      <c r="AC64" s="180"/>
      <c r="AD64" s="180"/>
      <c r="AE64" s="180"/>
      <c r="AF64" s="276">
        <f t="shared" si="22"/>
        <v>0</v>
      </c>
      <c r="AG64" s="180">
        <v>1</v>
      </c>
      <c r="AH64" s="180"/>
      <c r="AI64" s="180"/>
      <c r="AJ64" s="277"/>
      <c r="AK64" s="276">
        <f t="shared" si="23"/>
        <v>0</v>
      </c>
      <c r="AL64" s="180">
        <v>1</v>
      </c>
      <c r="AM64" s="180"/>
      <c r="AN64" s="180"/>
      <c r="AO64" s="277"/>
      <c r="AP64" s="276">
        <f t="shared" si="24"/>
        <v>0</v>
      </c>
      <c r="AQ64" s="180">
        <v>1</v>
      </c>
      <c r="AR64" s="180"/>
      <c r="AS64" s="180"/>
      <c r="AT64" s="277"/>
      <c r="AU64" s="278">
        <f t="shared" si="25"/>
        <v>0</v>
      </c>
      <c r="AV64" s="180">
        <v>1</v>
      </c>
      <c r="AW64" s="180"/>
      <c r="AX64" s="180"/>
      <c r="AY64" s="275"/>
      <c r="AZ64" s="276">
        <f t="shared" si="26"/>
        <v>0</v>
      </c>
      <c r="BA64" s="180">
        <v>1</v>
      </c>
      <c r="BB64" s="180"/>
      <c r="BC64" s="180"/>
      <c r="BD64" s="180"/>
      <c r="BE64" s="276">
        <f t="shared" si="27"/>
        <v>0</v>
      </c>
      <c r="BF64" s="180">
        <v>1</v>
      </c>
      <c r="BG64" s="180"/>
      <c r="BH64" s="180"/>
      <c r="BI64" s="180"/>
      <c r="BJ64" s="276">
        <f t="shared" si="28"/>
        <v>0</v>
      </c>
      <c r="BK64" s="153">
        <f t="shared" si="31"/>
        <v>0</v>
      </c>
      <c r="BL64" s="182">
        <v>0</v>
      </c>
      <c r="BM64" s="153">
        <f t="shared" si="29"/>
        <v>0</v>
      </c>
      <c r="BN64" s="153" t="str">
        <f t="shared" si="30"/>
        <v>geen actie</v>
      </c>
      <c r="BO64" s="149">
        <v>63</v>
      </c>
    </row>
    <row r="65" spans="1:67" ht="17.25" customHeight="1" x14ac:dyDescent="0.25">
      <c r="A65" s="149">
        <v>64</v>
      </c>
      <c r="B65" s="149" t="str">
        <f t="shared" si="16"/>
        <v>v</v>
      </c>
      <c r="C65" s="149"/>
      <c r="D65" s="200"/>
      <c r="E65" s="249"/>
      <c r="F65" s="273"/>
      <c r="G65" s="235"/>
      <c r="H65" s="176">
        <f t="shared" si="17"/>
        <v>0</v>
      </c>
      <c r="I65" s="274"/>
      <c r="J65" s="178">
        <f>[3]Aantallen!$B$1-I65</f>
        <v>2020</v>
      </c>
      <c r="K65" s="153">
        <f t="shared" si="18"/>
        <v>0</v>
      </c>
      <c r="L65" s="164"/>
      <c r="M65" s="180">
        <v>1</v>
      </c>
      <c r="N65" s="180"/>
      <c r="O65" s="180"/>
      <c r="P65" s="275"/>
      <c r="Q65" s="276">
        <f t="shared" si="19"/>
        <v>0</v>
      </c>
      <c r="R65" s="180">
        <v>1</v>
      </c>
      <c r="S65" s="180"/>
      <c r="T65" s="180"/>
      <c r="U65" s="180"/>
      <c r="V65" s="276">
        <f t="shared" si="20"/>
        <v>0</v>
      </c>
      <c r="W65" s="180">
        <v>1</v>
      </c>
      <c r="X65" s="180"/>
      <c r="Y65" s="180"/>
      <c r="Z65" s="180"/>
      <c r="AA65" s="276">
        <f t="shared" si="21"/>
        <v>0</v>
      </c>
      <c r="AB65" s="180">
        <v>1</v>
      </c>
      <c r="AC65" s="180"/>
      <c r="AD65" s="180"/>
      <c r="AE65" s="180"/>
      <c r="AF65" s="276">
        <f t="shared" si="22"/>
        <v>0</v>
      </c>
      <c r="AG65" s="180">
        <v>1</v>
      </c>
      <c r="AH65" s="180"/>
      <c r="AI65" s="180"/>
      <c r="AJ65" s="277"/>
      <c r="AK65" s="276">
        <f t="shared" si="23"/>
        <v>0</v>
      </c>
      <c r="AL65" s="180">
        <v>1</v>
      </c>
      <c r="AM65" s="180"/>
      <c r="AN65" s="180"/>
      <c r="AO65" s="277"/>
      <c r="AP65" s="276">
        <f t="shared" si="24"/>
        <v>0</v>
      </c>
      <c r="AQ65" s="180">
        <v>1</v>
      </c>
      <c r="AR65" s="180"/>
      <c r="AS65" s="180"/>
      <c r="AT65" s="277"/>
      <c r="AU65" s="278">
        <f t="shared" si="25"/>
        <v>0</v>
      </c>
      <c r="AV65" s="180">
        <v>1</v>
      </c>
      <c r="AW65" s="180"/>
      <c r="AX65" s="180"/>
      <c r="AY65" s="275"/>
      <c r="AZ65" s="276">
        <f t="shared" si="26"/>
        <v>0</v>
      </c>
      <c r="BA65" s="180">
        <v>1</v>
      </c>
      <c r="BB65" s="180"/>
      <c r="BC65" s="180"/>
      <c r="BD65" s="180"/>
      <c r="BE65" s="276">
        <f t="shared" si="27"/>
        <v>0</v>
      </c>
      <c r="BF65" s="180">
        <v>1</v>
      </c>
      <c r="BG65" s="180"/>
      <c r="BH65" s="180"/>
      <c r="BI65" s="180"/>
      <c r="BJ65" s="276">
        <f t="shared" si="28"/>
        <v>0</v>
      </c>
      <c r="BK65" s="153">
        <f t="shared" si="31"/>
        <v>0</v>
      </c>
      <c r="BL65" s="182">
        <v>0</v>
      </c>
      <c r="BM65" s="153">
        <f t="shared" si="29"/>
        <v>0</v>
      </c>
      <c r="BN65" s="153" t="str">
        <f t="shared" si="30"/>
        <v>geen actie</v>
      </c>
      <c r="BO65" s="149">
        <v>64</v>
      </c>
    </row>
    <row r="66" spans="1:67" ht="17.25" customHeight="1" x14ac:dyDescent="0.25">
      <c r="A66" s="149">
        <v>65</v>
      </c>
      <c r="B66" s="149" t="str">
        <f t="shared" ref="B66:B97" si="32">IF(A66=BO66,"v","x")</f>
        <v>v</v>
      </c>
      <c r="C66" s="149"/>
      <c r="D66" s="200"/>
      <c r="E66" s="249"/>
      <c r="F66" s="273"/>
      <c r="G66" s="235"/>
      <c r="H66" s="176">
        <f t="shared" ref="H66:H97" si="33">SUM(L66+Q66+V66+AA66+AF66+AK66+AP66+AU66+AZ66+BE66+BJ66)</f>
        <v>0</v>
      </c>
      <c r="I66" s="274"/>
      <c r="J66" s="178">
        <f>[3]Aantallen!$B$1-I66</f>
        <v>2020</v>
      </c>
      <c r="K66" s="153">
        <f t="shared" ref="K66:K97" si="34">H66-L66</f>
        <v>0</v>
      </c>
      <c r="L66" s="164"/>
      <c r="M66" s="180">
        <v>1</v>
      </c>
      <c r="N66" s="180"/>
      <c r="O66" s="180"/>
      <c r="P66" s="275"/>
      <c r="Q66" s="276">
        <f t="shared" ref="Q66:Q97" si="35">(SUM(N66*10+O66)/M66*10)+P66</f>
        <v>0</v>
      </c>
      <c r="R66" s="180">
        <v>1</v>
      </c>
      <c r="S66" s="180"/>
      <c r="T66" s="180"/>
      <c r="U66" s="180"/>
      <c r="V66" s="276">
        <f t="shared" ref="V66:V97" si="36">(SUM(S66*10+T66)/R66*10)+U66</f>
        <v>0</v>
      </c>
      <c r="W66" s="180">
        <v>1</v>
      </c>
      <c r="X66" s="180"/>
      <c r="Y66" s="180"/>
      <c r="Z66" s="180"/>
      <c r="AA66" s="276">
        <f t="shared" ref="AA66:AA97" si="37">(SUM(X66*10+Y66)/W66*10)+Z66</f>
        <v>0</v>
      </c>
      <c r="AB66" s="180">
        <v>1</v>
      </c>
      <c r="AC66" s="180"/>
      <c r="AD66" s="180"/>
      <c r="AE66" s="180"/>
      <c r="AF66" s="276">
        <f t="shared" ref="AF66:AF97" si="38">(SUM(AC66*10+AD66)/AB66*10)+AE66</f>
        <v>0</v>
      </c>
      <c r="AG66" s="180">
        <v>1</v>
      </c>
      <c r="AH66" s="180"/>
      <c r="AI66" s="180"/>
      <c r="AJ66" s="277"/>
      <c r="AK66" s="276">
        <f t="shared" ref="AK66:AK97" si="39">(SUM(AH66*10+AI66)/AG66*10)+AJ66</f>
        <v>0</v>
      </c>
      <c r="AL66" s="180">
        <v>1</v>
      </c>
      <c r="AM66" s="180"/>
      <c r="AN66" s="180"/>
      <c r="AO66" s="277"/>
      <c r="AP66" s="276">
        <f t="shared" ref="AP66:AP97" si="40">(SUM(AM66*10+AN66)/AL66*10)+AO66</f>
        <v>0</v>
      </c>
      <c r="AQ66" s="180">
        <v>1</v>
      </c>
      <c r="AR66" s="180"/>
      <c r="AS66" s="180"/>
      <c r="AT66" s="277"/>
      <c r="AU66" s="278">
        <f t="shared" ref="AU66:AU97" si="41">SUM(AR66*10+AS66)/AQ66*10</f>
        <v>0</v>
      </c>
      <c r="AV66" s="180">
        <v>1</v>
      </c>
      <c r="AW66" s="180"/>
      <c r="AX66" s="180"/>
      <c r="AY66" s="275"/>
      <c r="AZ66" s="276">
        <f t="shared" ref="AZ66:AZ97" si="42">(SUM(AW66*10+AX66)/AV66*10)+AY66</f>
        <v>0</v>
      </c>
      <c r="BA66" s="180">
        <v>1</v>
      </c>
      <c r="BB66" s="180"/>
      <c r="BC66" s="180"/>
      <c r="BD66" s="180"/>
      <c r="BE66" s="276">
        <f t="shared" ref="BE66:BE97" si="43">(SUM(BB66*10+BC66)/BA66*10)+BD66</f>
        <v>0</v>
      </c>
      <c r="BF66" s="180">
        <v>1</v>
      </c>
      <c r="BG66" s="180"/>
      <c r="BH66" s="180"/>
      <c r="BI66" s="180"/>
      <c r="BJ66" s="276">
        <f t="shared" ref="BJ66:BJ97" si="44">(SUM(BG66*10+BH66)/BF66*10)+BI66</f>
        <v>0</v>
      </c>
      <c r="BK66" s="153">
        <f t="shared" si="31"/>
        <v>0</v>
      </c>
      <c r="BL66" s="182">
        <v>0</v>
      </c>
      <c r="BM66" s="153">
        <f t="shared" ref="BM66:BM97" si="45">BK66-BL66</f>
        <v>0</v>
      </c>
      <c r="BN66" s="153" t="str">
        <f t="shared" ref="BN66:BN97" si="46">IF(BM66=0,"geen actie",CONCATENATE("diploma uitschrijven: ",BK66," punten"))</f>
        <v>geen actie</v>
      </c>
      <c r="BO66" s="149">
        <v>65</v>
      </c>
    </row>
    <row r="67" spans="1:67" ht="17.25" customHeight="1" x14ac:dyDescent="0.25">
      <c r="A67" s="149">
        <v>66</v>
      </c>
      <c r="B67" s="149" t="str">
        <f t="shared" si="32"/>
        <v>v</v>
      </c>
      <c r="C67" s="149"/>
      <c r="D67" s="200"/>
      <c r="E67" s="249"/>
      <c r="F67" s="273"/>
      <c r="G67" s="235"/>
      <c r="H67" s="176">
        <f t="shared" si="33"/>
        <v>0</v>
      </c>
      <c r="I67" s="274"/>
      <c r="J67" s="178">
        <f>[3]Aantallen!$B$1-I67</f>
        <v>2020</v>
      </c>
      <c r="K67" s="153">
        <f t="shared" si="34"/>
        <v>0</v>
      </c>
      <c r="L67" s="164"/>
      <c r="M67" s="180">
        <v>1</v>
      </c>
      <c r="N67" s="180"/>
      <c r="O67" s="180"/>
      <c r="P67" s="275"/>
      <c r="Q67" s="276">
        <f t="shared" si="35"/>
        <v>0</v>
      </c>
      <c r="R67" s="180">
        <v>1</v>
      </c>
      <c r="S67" s="180"/>
      <c r="T67" s="180"/>
      <c r="U67" s="180"/>
      <c r="V67" s="276">
        <f t="shared" si="36"/>
        <v>0</v>
      </c>
      <c r="W67" s="180">
        <v>1</v>
      </c>
      <c r="X67" s="180"/>
      <c r="Y67" s="180"/>
      <c r="Z67" s="180"/>
      <c r="AA67" s="276">
        <f t="shared" si="37"/>
        <v>0</v>
      </c>
      <c r="AB67" s="180">
        <v>1</v>
      </c>
      <c r="AC67" s="180"/>
      <c r="AD67" s="180"/>
      <c r="AE67" s="180"/>
      <c r="AF67" s="276">
        <f t="shared" si="38"/>
        <v>0</v>
      </c>
      <c r="AG67" s="180">
        <v>1</v>
      </c>
      <c r="AH67" s="180"/>
      <c r="AI67" s="180"/>
      <c r="AJ67" s="277"/>
      <c r="AK67" s="276">
        <f t="shared" si="39"/>
        <v>0</v>
      </c>
      <c r="AL67" s="180">
        <v>1</v>
      </c>
      <c r="AM67" s="180"/>
      <c r="AN67" s="180"/>
      <c r="AO67" s="277"/>
      <c r="AP67" s="276">
        <f t="shared" si="40"/>
        <v>0</v>
      </c>
      <c r="AQ67" s="180">
        <v>1</v>
      </c>
      <c r="AR67" s="180"/>
      <c r="AS67" s="180"/>
      <c r="AT67" s="277"/>
      <c r="AU67" s="278">
        <f t="shared" si="41"/>
        <v>0</v>
      </c>
      <c r="AV67" s="180">
        <v>1</v>
      </c>
      <c r="AW67" s="180"/>
      <c r="AX67" s="180"/>
      <c r="AY67" s="275"/>
      <c r="AZ67" s="276">
        <f t="shared" si="42"/>
        <v>0</v>
      </c>
      <c r="BA67" s="180">
        <v>1</v>
      </c>
      <c r="BB67" s="180"/>
      <c r="BC67" s="180"/>
      <c r="BD67" s="180"/>
      <c r="BE67" s="276">
        <f t="shared" si="43"/>
        <v>0</v>
      </c>
      <c r="BF67" s="180">
        <v>1</v>
      </c>
      <c r="BG67" s="180"/>
      <c r="BH67" s="180"/>
      <c r="BI67" s="180"/>
      <c r="BJ67" s="276">
        <f t="shared" si="44"/>
        <v>0</v>
      </c>
      <c r="BK67" s="153">
        <f t="shared" si="31"/>
        <v>0</v>
      </c>
      <c r="BL67" s="182">
        <v>0</v>
      </c>
      <c r="BM67" s="153">
        <f t="shared" si="45"/>
        <v>0</v>
      </c>
      <c r="BN67" s="153" t="str">
        <f t="shared" si="46"/>
        <v>geen actie</v>
      </c>
      <c r="BO67" s="149">
        <v>66</v>
      </c>
    </row>
    <row r="68" spans="1:67" ht="17.25" customHeight="1" x14ac:dyDescent="0.25">
      <c r="A68" s="149">
        <v>67</v>
      </c>
      <c r="B68" s="149" t="str">
        <f t="shared" si="32"/>
        <v>v</v>
      </c>
      <c r="C68" s="149"/>
      <c r="D68" s="200"/>
      <c r="E68" s="249"/>
      <c r="F68" s="273"/>
      <c r="G68" s="235"/>
      <c r="H68" s="176">
        <f t="shared" si="33"/>
        <v>0</v>
      </c>
      <c r="I68" s="274"/>
      <c r="J68" s="178">
        <f>[3]Aantallen!$B$1-I68</f>
        <v>2020</v>
      </c>
      <c r="K68" s="153">
        <f t="shared" si="34"/>
        <v>0</v>
      </c>
      <c r="L68" s="164"/>
      <c r="M68" s="180">
        <v>1</v>
      </c>
      <c r="N68" s="180"/>
      <c r="O68" s="180"/>
      <c r="P68" s="275"/>
      <c r="Q68" s="276">
        <f t="shared" si="35"/>
        <v>0</v>
      </c>
      <c r="R68" s="180">
        <v>1</v>
      </c>
      <c r="S68" s="180"/>
      <c r="T68" s="180"/>
      <c r="U68" s="180"/>
      <c r="V68" s="276">
        <f t="shared" si="36"/>
        <v>0</v>
      </c>
      <c r="W68" s="180">
        <v>1</v>
      </c>
      <c r="X68" s="180"/>
      <c r="Y68" s="180"/>
      <c r="Z68" s="180"/>
      <c r="AA68" s="276">
        <f t="shared" si="37"/>
        <v>0</v>
      </c>
      <c r="AB68" s="180">
        <v>1</v>
      </c>
      <c r="AC68" s="180"/>
      <c r="AD68" s="180"/>
      <c r="AE68" s="180"/>
      <c r="AF68" s="276">
        <f t="shared" si="38"/>
        <v>0</v>
      </c>
      <c r="AG68" s="180">
        <v>1</v>
      </c>
      <c r="AH68" s="180"/>
      <c r="AI68" s="180"/>
      <c r="AJ68" s="277"/>
      <c r="AK68" s="276">
        <f t="shared" si="39"/>
        <v>0</v>
      </c>
      <c r="AL68" s="180">
        <v>1</v>
      </c>
      <c r="AM68" s="180"/>
      <c r="AN68" s="180"/>
      <c r="AO68" s="277"/>
      <c r="AP68" s="276">
        <f t="shared" si="40"/>
        <v>0</v>
      </c>
      <c r="AQ68" s="180">
        <v>1</v>
      </c>
      <c r="AR68" s="180"/>
      <c r="AS68" s="180"/>
      <c r="AT68" s="277"/>
      <c r="AU68" s="278">
        <f t="shared" si="41"/>
        <v>0</v>
      </c>
      <c r="AV68" s="180">
        <v>1</v>
      </c>
      <c r="AW68" s="180"/>
      <c r="AX68" s="180"/>
      <c r="AY68" s="275"/>
      <c r="AZ68" s="276">
        <f t="shared" si="42"/>
        <v>0</v>
      </c>
      <c r="BA68" s="180">
        <v>1</v>
      </c>
      <c r="BB68" s="180"/>
      <c r="BC68" s="180"/>
      <c r="BD68" s="180"/>
      <c r="BE68" s="276">
        <f t="shared" si="43"/>
        <v>0</v>
      </c>
      <c r="BF68" s="180">
        <v>1</v>
      </c>
      <c r="BG68" s="180"/>
      <c r="BH68" s="180"/>
      <c r="BI68" s="180"/>
      <c r="BJ68" s="276">
        <f t="shared" si="44"/>
        <v>0</v>
      </c>
      <c r="BK68" s="153">
        <f t="shared" si="31"/>
        <v>0</v>
      </c>
      <c r="BL68" s="182">
        <v>0</v>
      </c>
      <c r="BM68" s="153">
        <f t="shared" si="45"/>
        <v>0</v>
      </c>
      <c r="BN68" s="153" t="str">
        <f t="shared" si="46"/>
        <v>geen actie</v>
      </c>
      <c r="BO68" s="149">
        <v>67</v>
      </c>
    </row>
    <row r="69" spans="1:67" ht="17.25" customHeight="1" x14ac:dyDescent="0.25">
      <c r="A69" s="149">
        <v>68</v>
      </c>
      <c r="B69" s="149" t="str">
        <f t="shared" si="32"/>
        <v>v</v>
      </c>
      <c r="C69" s="149"/>
      <c r="D69" s="200"/>
      <c r="E69" s="249"/>
      <c r="F69" s="273"/>
      <c r="G69" s="235"/>
      <c r="H69" s="176">
        <f t="shared" si="33"/>
        <v>0</v>
      </c>
      <c r="I69" s="274"/>
      <c r="J69" s="178">
        <f>[3]Aantallen!$B$1-I69</f>
        <v>2020</v>
      </c>
      <c r="K69" s="153">
        <f t="shared" si="34"/>
        <v>0</v>
      </c>
      <c r="L69" s="164"/>
      <c r="M69" s="180">
        <v>1</v>
      </c>
      <c r="N69" s="180"/>
      <c r="O69" s="180"/>
      <c r="P69" s="275"/>
      <c r="Q69" s="276">
        <f t="shared" si="35"/>
        <v>0</v>
      </c>
      <c r="R69" s="180">
        <v>1</v>
      </c>
      <c r="S69" s="180"/>
      <c r="T69" s="180"/>
      <c r="U69" s="180"/>
      <c r="V69" s="276">
        <f t="shared" si="36"/>
        <v>0</v>
      </c>
      <c r="W69" s="180">
        <v>1</v>
      </c>
      <c r="X69" s="180"/>
      <c r="Y69" s="180"/>
      <c r="Z69" s="180"/>
      <c r="AA69" s="276">
        <f t="shared" si="37"/>
        <v>0</v>
      </c>
      <c r="AB69" s="180">
        <v>1</v>
      </c>
      <c r="AC69" s="180"/>
      <c r="AD69" s="180"/>
      <c r="AE69" s="180"/>
      <c r="AF69" s="276">
        <f t="shared" si="38"/>
        <v>0</v>
      </c>
      <c r="AG69" s="180">
        <v>1</v>
      </c>
      <c r="AH69" s="180"/>
      <c r="AI69" s="180"/>
      <c r="AJ69" s="277"/>
      <c r="AK69" s="276">
        <f t="shared" si="39"/>
        <v>0</v>
      </c>
      <c r="AL69" s="180">
        <v>1</v>
      </c>
      <c r="AM69" s="180"/>
      <c r="AN69" s="180"/>
      <c r="AO69" s="277"/>
      <c r="AP69" s="276">
        <f t="shared" si="40"/>
        <v>0</v>
      </c>
      <c r="AQ69" s="180">
        <v>1</v>
      </c>
      <c r="AR69" s="180"/>
      <c r="AS69" s="180"/>
      <c r="AT69" s="277"/>
      <c r="AU69" s="278">
        <f t="shared" si="41"/>
        <v>0</v>
      </c>
      <c r="AV69" s="180">
        <v>1</v>
      </c>
      <c r="AW69" s="180"/>
      <c r="AX69" s="180"/>
      <c r="AY69" s="275"/>
      <c r="AZ69" s="276">
        <f t="shared" si="42"/>
        <v>0</v>
      </c>
      <c r="BA69" s="180">
        <v>1</v>
      </c>
      <c r="BB69" s="180"/>
      <c r="BC69" s="180"/>
      <c r="BD69" s="180"/>
      <c r="BE69" s="276">
        <f t="shared" si="43"/>
        <v>0</v>
      </c>
      <c r="BF69" s="180">
        <v>1</v>
      </c>
      <c r="BG69" s="180"/>
      <c r="BH69" s="180"/>
      <c r="BI69" s="180"/>
      <c r="BJ69" s="276">
        <f t="shared" si="44"/>
        <v>0</v>
      </c>
      <c r="BK69" s="153">
        <f t="shared" si="31"/>
        <v>0</v>
      </c>
      <c r="BL69" s="182">
        <v>0</v>
      </c>
      <c r="BM69" s="153">
        <f t="shared" si="45"/>
        <v>0</v>
      </c>
      <c r="BN69" s="153" t="str">
        <f t="shared" si="46"/>
        <v>geen actie</v>
      </c>
      <c r="BO69" s="149">
        <v>68</v>
      </c>
    </row>
    <row r="70" spans="1:67" ht="17.25" customHeight="1" x14ac:dyDescent="0.25">
      <c r="A70" s="149">
        <v>69</v>
      </c>
      <c r="B70" s="149" t="str">
        <f t="shared" si="32"/>
        <v>v</v>
      </c>
      <c r="C70" s="149"/>
      <c r="D70" s="200"/>
      <c r="E70" s="249"/>
      <c r="F70" s="273"/>
      <c r="G70" s="235"/>
      <c r="H70" s="176">
        <f t="shared" si="33"/>
        <v>0</v>
      </c>
      <c r="I70" s="274"/>
      <c r="J70" s="178">
        <f>[3]Aantallen!$B$1-I70</f>
        <v>2020</v>
      </c>
      <c r="K70" s="153">
        <f t="shared" si="34"/>
        <v>0</v>
      </c>
      <c r="L70" s="164"/>
      <c r="M70" s="180">
        <v>1</v>
      </c>
      <c r="N70" s="180"/>
      <c r="O70" s="180"/>
      <c r="P70" s="275"/>
      <c r="Q70" s="276">
        <f t="shared" si="35"/>
        <v>0</v>
      </c>
      <c r="R70" s="180">
        <v>1</v>
      </c>
      <c r="S70" s="180"/>
      <c r="T70" s="180"/>
      <c r="U70" s="180"/>
      <c r="V70" s="276">
        <f t="shared" si="36"/>
        <v>0</v>
      </c>
      <c r="W70" s="180">
        <v>1</v>
      </c>
      <c r="X70" s="180"/>
      <c r="Y70" s="180"/>
      <c r="Z70" s="180"/>
      <c r="AA70" s="276">
        <f t="shared" si="37"/>
        <v>0</v>
      </c>
      <c r="AB70" s="180">
        <v>1</v>
      </c>
      <c r="AC70" s="180"/>
      <c r="AD70" s="180"/>
      <c r="AE70" s="180"/>
      <c r="AF70" s="276">
        <f t="shared" si="38"/>
        <v>0</v>
      </c>
      <c r="AG70" s="180">
        <v>1</v>
      </c>
      <c r="AH70" s="180"/>
      <c r="AI70" s="180"/>
      <c r="AJ70" s="277"/>
      <c r="AK70" s="276">
        <f t="shared" si="39"/>
        <v>0</v>
      </c>
      <c r="AL70" s="180">
        <v>1</v>
      </c>
      <c r="AM70" s="180"/>
      <c r="AN70" s="180"/>
      <c r="AO70" s="277"/>
      <c r="AP70" s="276">
        <f t="shared" si="40"/>
        <v>0</v>
      </c>
      <c r="AQ70" s="180">
        <v>1</v>
      </c>
      <c r="AR70" s="180"/>
      <c r="AS70" s="180"/>
      <c r="AT70" s="277"/>
      <c r="AU70" s="278">
        <f t="shared" si="41"/>
        <v>0</v>
      </c>
      <c r="AV70" s="180">
        <v>1</v>
      </c>
      <c r="AW70" s="180"/>
      <c r="AX70" s="180"/>
      <c r="AY70" s="275"/>
      <c r="AZ70" s="276">
        <f t="shared" si="42"/>
        <v>0</v>
      </c>
      <c r="BA70" s="180">
        <v>1</v>
      </c>
      <c r="BB70" s="180"/>
      <c r="BC70" s="180"/>
      <c r="BD70" s="180"/>
      <c r="BE70" s="276">
        <f t="shared" si="43"/>
        <v>0</v>
      </c>
      <c r="BF70" s="180">
        <v>1</v>
      </c>
      <c r="BG70" s="180"/>
      <c r="BH70" s="180"/>
      <c r="BI70" s="180"/>
      <c r="BJ70" s="276">
        <f t="shared" si="44"/>
        <v>0</v>
      </c>
      <c r="BK70" s="153">
        <f t="shared" ref="BK70:BK101" si="47">IF(H70&lt;250,0,IF(H70&lt;500,250,IF(H70&lt;750,"500",IF(H70&lt;1000,750,IF(H70&lt;1500,1000,IF(H70&lt;2000,1500,IF(H70&lt;2500,2000,IF(H70&lt;3000,2500,3000))))))))</f>
        <v>0</v>
      </c>
      <c r="BL70" s="182">
        <v>0</v>
      </c>
      <c r="BM70" s="153">
        <f t="shared" si="45"/>
        <v>0</v>
      </c>
      <c r="BN70" s="153" t="str">
        <f t="shared" si="46"/>
        <v>geen actie</v>
      </c>
      <c r="BO70" s="149">
        <v>69</v>
      </c>
    </row>
    <row r="71" spans="1:67" ht="17.25" customHeight="1" x14ac:dyDescent="0.25">
      <c r="A71" s="149">
        <v>70</v>
      </c>
      <c r="B71" s="149" t="str">
        <f t="shared" si="32"/>
        <v>v</v>
      </c>
      <c r="C71" s="149"/>
      <c r="D71" s="200"/>
      <c r="E71" s="249"/>
      <c r="F71" s="273"/>
      <c r="G71" s="235"/>
      <c r="H71" s="176">
        <f t="shared" si="33"/>
        <v>0</v>
      </c>
      <c r="I71" s="274"/>
      <c r="J71" s="178">
        <f>[3]Aantallen!$B$1-I71</f>
        <v>2020</v>
      </c>
      <c r="K71" s="153">
        <f t="shared" si="34"/>
        <v>0</v>
      </c>
      <c r="L71" s="164"/>
      <c r="M71" s="180">
        <v>1</v>
      </c>
      <c r="N71" s="180"/>
      <c r="O71" s="180"/>
      <c r="P71" s="275"/>
      <c r="Q71" s="276">
        <f t="shared" si="35"/>
        <v>0</v>
      </c>
      <c r="R71" s="180">
        <v>1</v>
      </c>
      <c r="S71" s="180"/>
      <c r="T71" s="180"/>
      <c r="U71" s="180"/>
      <c r="V71" s="276">
        <f t="shared" si="36"/>
        <v>0</v>
      </c>
      <c r="W71" s="180">
        <v>1</v>
      </c>
      <c r="X71" s="180"/>
      <c r="Y71" s="180"/>
      <c r="Z71" s="180"/>
      <c r="AA71" s="276">
        <f t="shared" si="37"/>
        <v>0</v>
      </c>
      <c r="AB71" s="180">
        <v>1</v>
      </c>
      <c r="AC71" s="180"/>
      <c r="AD71" s="180"/>
      <c r="AE71" s="180"/>
      <c r="AF71" s="276">
        <f t="shared" si="38"/>
        <v>0</v>
      </c>
      <c r="AG71" s="180">
        <v>1</v>
      </c>
      <c r="AH71" s="180"/>
      <c r="AI71" s="180"/>
      <c r="AJ71" s="277"/>
      <c r="AK71" s="276">
        <f t="shared" si="39"/>
        <v>0</v>
      </c>
      <c r="AL71" s="180">
        <v>1</v>
      </c>
      <c r="AM71" s="180"/>
      <c r="AN71" s="180"/>
      <c r="AO71" s="277"/>
      <c r="AP71" s="276">
        <f t="shared" si="40"/>
        <v>0</v>
      </c>
      <c r="AQ71" s="180">
        <v>1</v>
      </c>
      <c r="AR71" s="180"/>
      <c r="AS71" s="180"/>
      <c r="AT71" s="277"/>
      <c r="AU71" s="278">
        <f t="shared" si="41"/>
        <v>0</v>
      </c>
      <c r="AV71" s="180">
        <v>1</v>
      </c>
      <c r="AW71" s="180"/>
      <c r="AX71" s="180"/>
      <c r="AY71" s="275"/>
      <c r="AZ71" s="276">
        <f t="shared" si="42"/>
        <v>0</v>
      </c>
      <c r="BA71" s="180">
        <v>1</v>
      </c>
      <c r="BB71" s="180"/>
      <c r="BC71" s="180"/>
      <c r="BD71" s="180"/>
      <c r="BE71" s="276">
        <f t="shared" si="43"/>
        <v>0</v>
      </c>
      <c r="BF71" s="180">
        <v>1</v>
      </c>
      <c r="BG71" s="180"/>
      <c r="BH71" s="180"/>
      <c r="BI71" s="180"/>
      <c r="BJ71" s="276">
        <f t="shared" si="44"/>
        <v>0</v>
      </c>
      <c r="BK71" s="153">
        <f t="shared" si="47"/>
        <v>0</v>
      </c>
      <c r="BL71" s="182">
        <v>0</v>
      </c>
      <c r="BM71" s="153">
        <f t="shared" si="45"/>
        <v>0</v>
      </c>
      <c r="BN71" s="153" t="str">
        <f t="shared" si="46"/>
        <v>geen actie</v>
      </c>
      <c r="BO71" s="149">
        <v>70</v>
      </c>
    </row>
    <row r="72" spans="1:67" ht="17.25" customHeight="1" x14ac:dyDescent="0.25">
      <c r="A72" s="149">
        <v>71</v>
      </c>
      <c r="B72" s="149" t="str">
        <f t="shared" si="32"/>
        <v>v</v>
      </c>
      <c r="C72" s="149"/>
      <c r="D72" s="200"/>
      <c r="E72" s="249"/>
      <c r="F72" s="273"/>
      <c r="G72" s="235"/>
      <c r="H72" s="176">
        <f t="shared" si="33"/>
        <v>0</v>
      </c>
      <c r="I72" s="274"/>
      <c r="J72" s="178">
        <f>[3]Aantallen!$B$1-I72</f>
        <v>2020</v>
      </c>
      <c r="K72" s="153">
        <f t="shared" si="34"/>
        <v>0</v>
      </c>
      <c r="L72" s="164"/>
      <c r="M72" s="180">
        <v>1</v>
      </c>
      <c r="N72" s="180"/>
      <c r="O72" s="180"/>
      <c r="P72" s="275"/>
      <c r="Q72" s="276">
        <f t="shared" si="35"/>
        <v>0</v>
      </c>
      <c r="R72" s="180">
        <v>1</v>
      </c>
      <c r="S72" s="180"/>
      <c r="T72" s="180"/>
      <c r="U72" s="180"/>
      <c r="V72" s="276">
        <f t="shared" si="36"/>
        <v>0</v>
      </c>
      <c r="W72" s="180">
        <v>1</v>
      </c>
      <c r="X72" s="180"/>
      <c r="Y72" s="180"/>
      <c r="Z72" s="180"/>
      <c r="AA72" s="276">
        <f t="shared" si="37"/>
        <v>0</v>
      </c>
      <c r="AB72" s="180">
        <v>1</v>
      </c>
      <c r="AC72" s="180"/>
      <c r="AD72" s="180"/>
      <c r="AE72" s="180"/>
      <c r="AF72" s="276">
        <f t="shared" si="38"/>
        <v>0</v>
      </c>
      <c r="AG72" s="180">
        <v>1</v>
      </c>
      <c r="AH72" s="180"/>
      <c r="AI72" s="180"/>
      <c r="AJ72" s="277"/>
      <c r="AK72" s="276">
        <f t="shared" si="39"/>
        <v>0</v>
      </c>
      <c r="AL72" s="180">
        <v>1</v>
      </c>
      <c r="AM72" s="180"/>
      <c r="AN72" s="180"/>
      <c r="AO72" s="277"/>
      <c r="AP72" s="276">
        <f t="shared" si="40"/>
        <v>0</v>
      </c>
      <c r="AQ72" s="180">
        <v>1</v>
      </c>
      <c r="AR72" s="180"/>
      <c r="AS72" s="180"/>
      <c r="AT72" s="277"/>
      <c r="AU72" s="278">
        <f t="shared" si="41"/>
        <v>0</v>
      </c>
      <c r="AV72" s="180">
        <v>1</v>
      </c>
      <c r="AW72" s="180"/>
      <c r="AX72" s="180"/>
      <c r="AY72" s="275"/>
      <c r="AZ72" s="276">
        <f t="shared" si="42"/>
        <v>0</v>
      </c>
      <c r="BA72" s="180">
        <v>1</v>
      </c>
      <c r="BB72" s="180"/>
      <c r="BC72" s="180"/>
      <c r="BD72" s="180"/>
      <c r="BE72" s="276">
        <f t="shared" si="43"/>
        <v>0</v>
      </c>
      <c r="BF72" s="180">
        <v>1</v>
      </c>
      <c r="BG72" s="180"/>
      <c r="BH72" s="180"/>
      <c r="BI72" s="180"/>
      <c r="BJ72" s="276">
        <f t="shared" si="44"/>
        <v>0</v>
      </c>
      <c r="BK72" s="153">
        <f t="shared" si="47"/>
        <v>0</v>
      </c>
      <c r="BL72" s="182">
        <v>0</v>
      </c>
      <c r="BM72" s="153">
        <f t="shared" si="45"/>
        <v>0</v>
      </c>
      <c r="BN72" s="153" t="str">
        <f t="shared" si="46"/>
        <v>geen actie</v>
      </c>
      <c r="BO72" s="149">
        <v>71</v>
      </c>
    </row>
    <row r="73" spans="1:67" ht="17.25" customHeight="1" x14ac:dyDescent="0.25">
      <c r="A73" s="149">
        <v>72</v>
      </c>
      <c r="B73" s="149" t="str">
        <f t="shared" si="32"/>
        <v>v</v>
      </c>
      <c r="C73" s="149"/>
      <c r="D73" s="200"/>
      <c r="E73" s="249"/>
      <c r="F73" s="273"/>
      <c r="G73" s="235"/>
      <c r="H73" s="176">
        <f t="shared" si="33"/>
        <v>0</v>
      </c>
      <c r="I73" s="274"/>
      <c r="J73" s="178">
        <f>[3]Aantallen!$B$1-I73</f>
        <v>2020</v>
      </c>
      <c r="K73" s="153">
        <f t="shared" si="34"/>
        <v>0</v>
      </c>
      <c r="L73" s="164"/>
      <c r="M73" s="180">
        <v>1</v>
      </c>
      <c r="N73" s="180"/>
      <c r="O73" s="180"/>
      <c r="P73" s="275"/>
      <c r="Q73" s="276">
        <f t="shared" si="35"/>
        <v>0</v>
      </c>
      <c r="R73" s="180">
        <v>1</v>
      </c>
      <c r="S73" s="180"/>
      <c r="T73" s="180"/>
      <c r="U73" s="180"/>
      <c r="V73" s="276">
        <f t="shared" si="36"/>
        <v>0</v>
      </c>
      <c r="W73" s="180">
        <v>1</v>
      </c>
      <c r="X73" s="180"/>
      <c r="Y73" s="180"/>
      <c r="Z73" s="180"/>
      <c r="AA73" s="276">
        <f t="shared" si="37"/>
        <v>0</v>
      </c>
      <c r="AB73" s="180">
        <v>1</v>
      </c>
      <c r="AC73" s="180"/>
      <c r="AD73" s="180"/>
      <c r="AE73" s="180"/>
      <c r="AF73" s="276">
        <f t="shared" si="38"/>
        <v>0</v>
      </c>
      <c r="AG73" s="180">
        <v>1</v>
      </c>
      <c r="AH73" s="180"/>
      <c r="AI73" s="180"/>
      <c r="AJ73" s="277"/>
      <c r="AK73" s="276">
        <f t="shared" si="39"/>
        <v>0</v>
      </c>
      <c r="AL73" s="180">
        <v>1</v>
      </c>
      <c r="AM73" s="180"/>
      <c r="AN73" s="180"/>
      <c r="AO73" s="277"/>
      <c r="AP73" s="276">
        <f t="shared" si="40"/>
        <v>0</v>
      </c>
      <c r="AQ73" s="180">
        <v>1</v>
      </c>
      <c r="AR73" s="180"/>
      <c r="AS73" s="180"/>
      <c r="AT73" s="277"/>
      <c r="AU73" s="278">
        <f t="shared" si="41"/>
        <v>0</v>
      </c>
      <c r="AV73" s="180">
        <v>1</v>
      </c>
      <c r="AW73" s="180"/>
      <c r="AX73" s="180"/>
      <c r="AY73" s="275"/>
      <c r="AZ73" s="276">
        <f t="shared" si="42"/>
        <v>0</v>
      </c>
      <c r="BA73" s="180">
        <v>1</v>
      </c>
      <c r="BB73" s="180"/>
      <c r="BC73" s="180"/>
      <c r="BD73" s="180"/>
      <c r="BE73" s="276">
        <f t="shared" si="43"/>
        <v>0</v>
      </c>
      <c r="BF73" s="180">
        <v>1</v>
      </c>
      <c r="BG73" s="180"/>
      <c r="BH73" s="180"/>
      <c r="BI73" s="180"/>
      <c r="BJ73" s="276">
        <f t="shared" si="44"/>
        <v>0</v>
      </c>
      <c r="BK73" s="153">
        <f t="shared" si="47"/>
        <v>0</v>
      </c>
      <c r="BL73" s="182">
        <v>0</v>
      </c>
      <c r="BM73" s="153">
        <f t="shared" si="45"/>
        <v>0</v>
      </c>
      <c r="BN73" s="153" t="str">
        <f t="shared" si="46"/>
        <v>geen actie</v>
      </c>
      <c r="BO73" s="149">
        <v>72</v>
      </c>
    </row>
    <row r="74" spans="1:67" ht="17.25" customHeight="1" x14ac:dyDescent="0.25">
      <c r="A74" s="149">
        <v>73</v>
      </c>
      <c r="B74" s="149" t="str">
        <f t="shared" si="32"/>
        <v>v</v>
      </c>
      <c r="C74" s="149"/>
      <c r="D74" s="200"/>
      <c r="E74" s="249"/>
      <c r="F74" s="273"/>
      <c r="G74" s="235"/>
      <c r="H74" s="176">
        <f t="shared" si="33"/>
        <v>0</v>
      </c>
      <c r="I74" s="274"/>
      <c r="J74" s="178">
        <f>[3]Aantallen!$B$1-I74</f>
        <v>2020</v>
      </c>
      <c r="K74" s="153">
        <f t="shared" si="34"/>
        <v>0</v>
      </c>
      <c r="L74" s="164"/>
      <c r="M74" s="180">
        <v>1</v>
      </c>
      <c r="N74" s="180"/>
      <c r="O74" s="180"/>
      <c r="P74" s="275"/>
      <c r="Q74" s="276">
        <f t="shared" si="35"/>
        <v>0</v>
      </c>
      <c r="R74" s="180">
        <v>1</v>
      </c>
      <c r="S74" s="180"/>
      <c r="T74" s="180"/>
      <c r="U74" s="180"/>
      <c r="V74" s="276">
        <f t="shared" si="36"/>
        <v>0</v>
      </c>
      <c r="W74" s="180">
        <v>1</v>
      </c>
      <c r="X74" s="180"/>
      <c r="Y74" s="180"/>
      <c r="Z74" s="180"/>
      <c r="AA74" s="276">
        <f t="shared" si="37"/>
        <v>0</v>
      </c>
      <c r="AB74" s="180">
        <v>1</v>
      </c>
      <c r="AC74" s="180"/>
      <c r="AD74" s="180"/>
      <c r="AE74" s="180"/>
      <c r="AF74" s="276">
        <f t="shared" si="38"/>
        <v>0</v>
      </c>
      <c r="AG74" s="180">
        <v>1</v>
      </c>
      <c r="AH74" s="180"/>
      <c r="AI74" s="180"/>
      <c r="AJ74" s="277"/>
      <c r="AK74" s="276">
        <f t="shared" si="39"/>
        <v>0</v>
      </c>
      <c r="AL74" s="180">
        <v>1</v>
      </c>
      <c r="AM74" s="180"/>
      <c r="AN74" s="180"/>
      <c r="AO74" s="277"/>
      <c r="AP74" s="276">
        <f t="shared" si="40"/>
        <v>0</v>
      </c>
      <c r="AQ74" s="180">
        <v>1</v>
      </c>
      <c r="AR74" s="180"/>
      <c r="AS74" s="180"/>
      <c r="AT74" s="277"/>
      <c r="AU74" s="278">
        <f t="shared" si="41"/>
        <v>0</v>
      </c>
      <c r="AV74" s="180">
        <v>1</v>
      </c>
      <c r="AW74" s="180"/>
      <c r="AX74" s="180"/>
      <c r="AY74" s="275"/>
      <c r="AZ74" s="276">
        <f t="shared" si="42"/>
        <v>0</v>
      </c>
      <c r="BA74" s="180">
        <v>1</v>
      </c>
      <c r="BB74" s="180"/>
      <c r="BC74" s="180"/>
      <c r="BD74" s="180"/>
      <c r="BE74" s="276">
        <f t="shared" si="43"/>
        <v>0</v>
      </c>
      <c r="BF74" s="180">
        <v>1</v>
      </c>
      <c r="BG74" s="180"/>
      <c r="BH74" s="180"/>
      <c r="BI74" s="180"/>
      <c r="BJ74" s="276">
        <f t="shared" si="44"/>
        <v>0</v>
      </c>
      <c r="BK74" s="153">
        <f t="shared" si="47"/>
        <v>0</v>
      </c>
      <c r="BL74" s="182">
        <v>0</v>
      </c>
      <c r="BM74" s="153">
        <f t="shared" si="45"/>
        <v>0</v>
      </c>
      <c r="BN74" s="153" t="str">
        <f t="shared" si="46"/>
        <v>geen actie</v>
      </c>
      <c r="BO74" s="149">
        <v>73</v>
      </c>
    </row>
    <row r="75" spans="1:67" ht="17.25" customHeight="1" x14ac:dyDescent="0.25">
      <c r="A75" s="149">
        <v>74</v>
      </c>
      <c r="B75" s="149" t="str">
        <f t="shared" si="32"/>
        <v>v</v>
      </c>
      <c r="C75" s="149"/>
      <c r="D75" s="200"/>
      <c r="E75" s="249"/>
      <c r="F75" s="273"/>
      <c r="G75" s="235"/>
      <c r="H75" s="176">
        <f t="shared" si="33"/>
        <v>0</v>
      </c>
      <c r="I75" s="274"/>
      <c r="J75" s="178">
        <f>[3]Aantallen!$B$1-I75</f>
        <v>2020</v>
      </c>
      <c r="K75" s="153">
        <f t="shared" si="34"/>
        <v>0</v>
      </c>
      <c r="L75" s="164"/>
      <c r="M75" s="180">
        <v>1</v>
      </c>
      <c r="N75" s="180"/>
      <c r="O75" s="180"/>
      <c r="P75" s="275"/>
      <c r="Q75" s="276">
        <f t="shared" si="35"/>
        <v>0</v>
      </c>
      <c r="R75" s="180">
        <v>1</v>
      </c>
      <c r="S75" s="180"/>
      <c r="T75" s="180"/>
      <c r="U75" s="180"/>
      <c r="V75" s="276">
        <f t="shared" si="36"/>
        <v>0</v>
      </c>
      <c r="W75" s="180">
        <v>1</v>
      </c>
      <c r="X75" s="180"/>
      <c r="Y75" s="180"/>
      <c r="Z75" s="180"/>
      <c r="AA75" s="276">
        <f t="shared" si="37"/>
        <v>0</v>
      </c>
      <c r="AB75" s="180">
        <v>1</v>
      </c>
      <c r="AC75" s="180"/>
      <c r="AD75" s="180"/>
      <c r="AE75" s="180"/>
      <c r="AF75" s="276">
        <f t="shared" si="38"/>
        <v>0</v>
      </c>
      <c r="AG75" s="180">
        <v>1</v>
      </c>
      <c r="AH75" s="180"/>
      <c r="AI75" s="180"/>
      <c r="AJ75" s="277"/>
      <c r="AK75" s="276">
        <f t="shared" si="39"/>
        <v>0</v>
      </c>
      <c r="AL75" s="180">
        <v>1</v>
      </c>
      <c r="AM75" s="180"/>
      <c r="AN75" s="180"/>
      <c r="AO75" s="277"/>
      <c r="AP75" s="276">
        <f t="shared" si="40"/>
        <v>0</v>
      </c>
      <c r="AQ75" s="180">
        <v>1</v>
      </c>
      <c r="AR75" s="180"/>
      <c r="AS75" s="180"/>
      <c r="AT75" s="277"/>
      <c r="AU75" s="278">
        <f t="shared" si="41"/>
        <v>0</v>
      </c>
      <c r="AV75" s="180">
        <v>1</v>
      </c>
      <c r="AW75" s="180"/>
      <c r="AX75" s="180"/>
      <c r="AY75" s="275"/>
      <c r="AZ75" s="276">
        <f t="shared" si="42"/>
        <v>0</v>
      </c>
      <c r="BA75" s="180">
        <v>1</v>
      </c>
      <c r="BB75" s="180"/>
      <c r="BC75" s="180"/>
      <c r="BD75" s="180"/>
      <c r="BE75" s="276">
        <f t="shared" si="43"/>
        <v>0</v>
      </c>
      <c r="BF75" s="180">
        <v>1</v>
      </c>
      <c r="BG75" s="180"/>
      <c r="BH75" s="180"/>
      <c r="BI75" s="180"/>
      <c r="BJ75" s="276">
        <f t="shared" si="44"/>
        <v>0</v>
      </c>
      <c r="BK75" s="153">
        <f t="shared" si="47"/>
        <v>0</v>
      </c>
      <c r="BL75" s="182">
        <v>0</v>
      </c>
      <c r="BM75" s="153">
        <f t="shared" si="45"/>
        <v>0</v>
      </c>
      <c r="BN75" s="153" t="str">
        <f t="shared" si="46"/>
        <v>geen actie</v>
      </c>
      <c r="BO75" s="149">
        <v>74</v>
      </c>
    </row>
    <row r="76" spans="1:67" ht="17.25" customHeight="1" x14ac:dyDescent="0.25">
      <c r="A76" s="149">
        <v>75</v>
      </c>
      <c r="B76" s="149" t="str">
        <f t="shared" si="32"/>
        <v>v</v>
      </c>
      <c r="C76" s="149"/>
      <c r="D76" s="200"/>
      <c r="E76" s="249"/>
      <c r="F76" s="273"/>
      <c r="G76" s="235"/>
      <c r="H76" s="176">
        <f t="shared" si="33"/>
        <v>0</v>
      </c>
      <c r="I76" s="274"/>
      <c r="J76" s="178">
        <f>[3]Aantallen!$B$1-I76</f>
        <v>2020</v>
      </c>
      <c r="K76" s="153">
        <f t="shared" si="34"/>
        <v>0</v>
      </c>
      <c r="L76" s="164"/>
      <c r="M76" s="180">
        <v>1</v>
      </c>
      <c r="N76" s="180"/>
      <c r="O76" s="180"/>
      <c r="P76" s="275"/>
      <c r="Q76" s="276">
        <f t="shared" si="35"/>
        <v>0</v>
      </c>
      <c r="R76" s="180">
        <v>1</v>
      </c>
      <c r="S76" s="180"/>
      <c r="T76" s="180"/>
      <c r="U76" s="180"/>
      <c r="V76" s="276">
        <f t="shared" si="36"/>
        <v>0</v>
      </c>
      <c r="W76" s="180">
        <v>1</v>
      </c>
      <c r="X76" s="180"/>
      <c r="Y76" s="180"/>
      <c r="Z76" s="180"/>
      <c r="AA76" s="276">
        <f t="shared" si="37"/>
        <v>0</v>
      </c>
      <c r="AB76" s="180">
        <v>1</v>
      </c>
      <c r="AC76" s="180"/>
      <c r="AD76" s="180"/>
      <c r="AE76" s="180"/>
      <c r="AF76" s="276">
        <f t="shared" si="38"/>
        <v>0</v>
      </c>
      <c r="AG76" s="180">
        <v>1</v>
      </c>
      <c r="AH76" s="180"/>
      <c r="AI76" s="180"/>
      <c r="AJ76" s="277"/>
      <c r="AK76" s="276">
        <f t="shared" si="39"/>
        <v>0</v>
      </c>
      <c r="AL76" s="180">
        <v>1</v>
      </c>
      <c r="AM76" s="180"/>
      <c r="AN76" s="180"/>
      <c r="AO76" s="277"/>
      <c r="AP76" s="276">
        <f t="shared" si="40"/>
        <v>0</v>
      </c>
      <c r="AQ76" s="180">
        <v>1</v>
      </c>
      <c r="AR76" s="180"/>
      <c r="AS76" s="180"/>
      <c r="AT76" s="277"/>
      <c r="AU76" s="278">
        <f t="shared" si="41"/>
        <v>0</v>
      </c>
      <c r="AV76" s="180">
        <v>1</v>
      </c>
      <c r="AW76" s="180"/>
      <c r="AX76" s="180"/>
      <c r="AY76" s="275"/>
      <c r="AZ76" s="276">
        <f t="shared" si="42"/>
        <v>0</v>
      </c>
      <c r="BA76" s="180">
        <v>1</v>
      </c>
      <c r="BB76" s="180"/>
      <c r="BC76" s="180"/>
      <c r="BD76" s="180"/>
      <c r="BE76" s="276">
        <f t="shared" si="43"/>
        <v>0</v>
      </c>
      <c r="BF76" s="180">
        <v>1</v>
      </c>
      <c r="BG76" s="180"/>
      <c r="BH76" s="180"/>
      <c r="BI76" s="180"/>
      <c r="BJ76" s="276">
        <f t="shared" si="44"/>
        <v>0</v>
      </c>
      <c r="BK76" s="153">
        <f t="shared" si="47"/>
        <v>0</v>
      </c>
      <c r="BL76" s="182">
        <v>0</v>
      </c>
      <c r="BM76" s="153">
        <f t="shared" si="45"/>
        <v>0</v>
      </c>
      <c r="BN76" s="153" t="str">
        <f t="shared" si="46"/>
        <v>geen actie</v>
      </c>
      <c r="BO76" s="149">
        <v>75</v>
      </c>
    </row>
    <row r="77" spans="1:67" ht="17.25" customHeight="1" x14ac:dyDescent="0.25">
      <c r="A77" s="149">
        <v>76</v>
      </c>
      <c r="B77" s="149" t="str">
        <f t="shared" si="32"/>
        <v>v</v>
      </c>
      <c r="C77" s="149"/>
      <c r="D77" s="200"/>
      <c r="E77" s="249"/>
      <c r="F77" s="273"/>
      <c r="G77" s="235"/>
      <c r="H77" s="176">
        <f t="shared" si="33"/>
        <v>0</v>
      </c>
      <c r="I77" s="274"/>
      <c r="J77" s="178">
        <f>[3]Aantallen!$B$1-I77</f>
        <v>2020</v>
      </c>
      <c r="K77" s="153">
        <f t="shared" si="34"/>
        <v>0</v>
      </c>
      <c r="L77" s="164"/>
      <c r="M77" s="180">
        <v>1</v>
      </c>
      <c r="N77" s="180"/>
      <c r="O77" s="180"/>
      <c r="P77" s="275"/>
      <c r="Q77" s="276">
        <f t="shared" si="35"/>
        <v>0</v>
      </c>
      <c r="R77" s="180">
        <v>1</v>
      </c>
      <c r="S77" s="180"/>
      <c r="T77" s="180"/>
      <c r="U77" s="180"/>
      <c r="V77" s="276">
        <f t="shared" si="36"/>
        <v>0</v>
      </c>
      <c r="W77" s="180">
        <v>1</v>
      </c>
      <c r="X77" s="180"/>
      <c r="Y77" s="180"/>
      <c r="Z77" s="180"/>
      <c r="AA77" s="276">
        <f t="shared" si="37"/>
        <v>0</v>
      </c>
      <c r="AB77" s="180">
        <v>1</v>
      </c>
      <c r="AC77" s="180"/>
      <c r="AD77" s="180"/>
      <c r="AE77" s="180"/>
      <c r="AF77" s="276">
        <f t="shared" si="38"/>
        <v>0</v>
      </c>
      <c r="AG77" s="180">
        <v>1</v>
      </c>
      <c r="AH77" s="180"/>
      <c r="AI77" s="180"/>
      <c r="AJ77" s="277"/>
      <c r="AK77" s="276">
        <f t="shared" si="39"/>
        <v>0</v>
      </c>
      <c r="AL77" s="180">
        <v>1</v>
      </c>
      <c r="AM77" s="180"/>
      <c r="AN77" s="180"/>
      <c r="AO77" s="277"/>
      <c r="AP77" s="276">
        <f t="shared" si="40"/>
        <v>0</v>
      </c>
      <c r="AQ77" s="180">
        <v>1</v>
      </c>
      <c r="AR77" s="180"/>
      <c r="AS77" s="180"/>
      <c r="AT77" s="277"/>
      <c r="AU77" s="278">
        <f t="shared" si="41"/>
        <v>0</v>
      </c>
      <c r="AV77" s="180">
        <v>1</v>
      </c>
      <c r="AW77" s="180"/>
      <c r="AX77" s="180"/>
      <c r="AY77" s="275"/>
      <c r="AZ77" s="276">
        <f t="shared" si="42"/>
        <v>0</v>
      </c>
      <c r="BA77" s="180">
        <v>1</v>
      </c>
      <c r="BB77" s="180"/>
      <c r="BC77" s="180"/>
      <c r="BD77" s="180"/>
      <c r="BE77" s="276">
        <f t="shared" si="43"/>
        <v>0</v>
      </c>
      <c r="BF77" s="180">
        <v>1</v>
      </c>
      <c r="BG77" s="180"/>
      <c r="BH77" s="180"/>
      <c r="BI77" s="180"/>
      <c r="BJ77" s="276">
        <f t="shared" si="44"/>
        <v>0</v>
      </c>
      <c r="BK77" s="153">
        <f t="shared" si="47"/>
        <v>0</v>
      </c>
      <c r="BL77" s="182">
        <v>0</v>
      </c>
      <c r="BM77" s="153">
        <f t="shared" si="45"/>
        <v>0</v>
      </c>
      <c r="BN77" s="153" t="str">
        <f t="shared" si="46"/>
        <v>geen actie</v>
      </c>
      <c r="BO77" s="149">
        <v>76</v>
      </c>
    </row>
    <row r="78" spans="1:67" ht="17.25" customHeight="1" x14ac:dyDescent="0.25">
      <c r="A78" s="149">
        <v>77</v>
      </c>
      <c r="B78" s="149" t="str">
        <f t="shared" si="32"/>
        <v>v</v>
      </c>
      <c r="C78" s="149"/>
      <c r="D78" s="200"/>
      <c r="E78" s="249"/>
      <c r="F78" s="273"/>
      <c r="G78" s="235"/>
      <c r="H78" s="176">
        <f t="shared" si="33"/>
        <v>0</v>
      </c>
      <c r="I78" s="274"/>
      <c r="J78" s="178">
        <f>[3]Aantallen!$B$1-I78</f>
        <v>2020</v>
      </c>
      <c r="K78" s="153">
        <f t="shared" si="34"/>
        <v>0</v>
      </c>
      <c r="L78" s="164"/>
      <c r="M78" s="180">
        <v>1</v>
      </c>
      <c r="N78" s="180"/>
      <c r="O78" s="180"/>
      <c r="P78" s="275"/>
      <c r="Q78" s="276">
        <f t="shared" si="35"/>
        <v>0</v>
      </c>
      <c r="R78" s="180">
        <v>1</v>
      </c>
      <c r="S78" s="180"/>
      <c r="T78" s="180"/>
      <c r="U78" s="180"/>
      <c r="V78" s="276">
        <f t="shared" si="36"/>
        <v>0</v>
      </c>
      <c r="W78" s="180">
        <v>1</v>
      </c>
      <c r="X78" s="180"/>
      <c r="Y78" s="180"/>
      <c r="Z78" s="180"/>
      <c r="AA78" s="276">
        <f t="shared" si="37"/>
        <v>0</v>
      </c>
      <c r="AB78" s="180">
        <v>1</v>
      </c>
      <c r="AC78" s="180"/>
      <c r="AD78" s="180"/>
      <c r="AE78" s="180"/>
      <c r="AF78" s="276">
        <f t="shared" si="38"/>
        <v>0</v>
      </c>
      <c r="AG78" s="180">
        <v>1</v>
      </c>
      <c r="AH78" s="180"/>
      <c r="AI78" s="180"/>
      <c r="AJ78" s="277"/>
      <c r="AK78" s="276">
        <f t="shared" si="39"/>
        <v>0</v>
      </c>
      <c r="AL78" s="180">
        <v>1</v>
      </c>
      <c r="AM78" s="180"/>
      <c r="AN78" s="180"/>
      <c r="AO78" s="277"/>
      <c r="AP78" s="276">
        <f t="shared" si="40"/>
        <v>0</v>
      </c>
      <c r="AQ78" s="180">
        <v>1</v>
      </c>
      <c r="AR78" s="180"/>
      <c r="AS78" s="180"/>
      <c r="AT78" s="277"/>
      <c r="AU78" s="278">
        <f t="shared" si="41"/>
        <v>0</v>
      </c>
      <c r="AV78" s="180">
        <v>1</v>
      </c>
      <c r="AW78" s="180"/>
      <c r="AX78" s="180"/>
      <c r="AY78" s="275"/>
      <c r="AZ78" s="276">
        <f t="shared" si="42"/>
        <v>0</v>
      </c>
      <c r="BA78" s="180">
        <v>1</v>
      </c>
      <c r="BB78" s="180"/>
      <c r="BC78" s="180"/>
      <c r="BD78" s="180"/>
      <c r="BE78" s="276">
        <f t="shared" si="43"/>
        <v>0</v>
      </c>
      <c r="BF78" s="180">
        <v>1</v>
      </c>
      <c r="BG78" s="180"/>
      <c r="BH78" s="180"/>
      <c r="BI78" s="180"/>
      <c r="BJ78" s="276">
        <f t="shared" si="44"/>
        <v>0</v>
      </c>
      <c r="BK78" s="153">
        <f t="shared" si="47"/>
        <v>0</v>
      </c>
      <c r="BL78" s="182">
        <v>0</v>
      </c>
      <c r="BM78" s="153">
        <f t="shared" si="45"/>
        <v>0</v>
      </c>
      <c r="BN78" s="153" t="str">
        <f t="shared" si="46"/>
        <v>geen actie</v>
      </c>
      <c r="BO78" s="149">
        <v>77</v>
      </c>
    </row>
    <row r="79" spans="1:67" ht="17.25" customHeight="1" x14ac:dyDescent="0.25">
      <c r="A79" s="149">
        <v>78</v>
      </c>
      <c r="B79" s="149" t="str">
        <f t="shared" si="32"/>
        <v>v</v>
      </c>
      <c r="C79" s="149"/>
      <c r="D79" s="200"/>
      <c r="E79" s="249"/>
      <c r="F79" s="273"/>
      <c r="G79" s="235"/>
      <c r="H79" s="176">
        <f t="shared" si="33"/>
        <v>0</v>
      </c>
      <c r="I79" s="274"/>
      <c r="J79" s="178">
        <f>[3]Aantallen!$B$1-I79</f>
        <v>2020</v>
      </c>
      <c r="K79" s="153">
        <f t="shared" si="34"/>
        <v>0</v>
      </c>
      <c r="L79" s="164"/>
      <c r="M79" s="180">
        <v>1</v>
      </c>
      <c r="N79" s="180"/>
      <c r="O79" s="180"/>
      <c r="P79" s="275"/>
      <c r="Q79" s="276">
        <f t="shared" si="35"/>
        <v>0</v>
      </c>
      <c r="R79" s="180">
        <v>1</v>
      </c>
      <c r="S79" s="180"/>
      <c r="T79" s="180"/>
      <c r="U79" s="180"/>
      <c r="V79" s="276">
        <f t="shared" si="36"/>
        <v>0</v>
      </c>
      <c r="W79" s="180">
        <v>1</v>
      </c>
      <c r="X79" s="180"/>
      <c r="Y79" s="180"/>
      <c r="Z79" s="180"/>
      <c r="AA79" s="276">
        <f t="shared" si="37"/>
        <v>0</v>
      </c>
      <c r="AB79" s="180">
        <v>1</v>
      </c>
      <c r="AC79" s="180"/>
      <c r="AD79" s="180"/>
      <c r="AE79" s="180"/>
      <c r="AF79" s="276">
        <f t="shared" si="38"/>
        <v>0</v>
      </c>
      <c r="AG79" s="180">
        <v>1</v>
      </c>
      <c r="AH79" s="180"/>
      <c r="AI79" s="180"/>
      <c r="AJ79" s="277"/>
      <c r="AK79" s="276">
        <f t="shared" si="39"/>
        <v>0</v>
      </c>
      <c r="AL79" s="180">
        <v>1</v>
      </c>
      <c r="AM79" s="180"/>
      <c r="AN79" s="180"/>
      <c r="AO79" s="277"/>
      <c r="AP79" s="276">
        <f t="shared" si="40"/>
        <v>0</v>
      </c>
      <c r="AQ79" s="180">
        <v>1</v>
      </c>
      <c r="AR79" s="180"/>
      <c r="AS79" s="180"/>
      <c r="AT79" s="277"/>
      <c r="AU79" s="278">
        <f t="shared" si="41"/>
        <v>0</v>
      </c>
      <c r="AV79" s="180">
        <v>1</v>
      </c>
      <c r="AW79" s="180"/>
      <c r="AX79" s="180"/>
      <c r="AY79" s="275"/>
      <c r="AZ79" s="276">
        <f t="shared" si="42"/>
        <v>0</v>
      </c>
      <c r="BA79" s="180">
        <v>1</v>
      </c>
      <c r="BB79" s="180"/>
      <c r="BC79" s="180"/>
      <c r="BD79" s="180"/>
      <c r="BE79" s="276">
        <f t="shared" si="43"/>
        <v>0</v>
      </c>
      <c r="BF79" s="180">
        <v>1</v>
      </c>
      <c r="BG79" s="180"/>
      <c r="BH79" s="180"/>
      <c r="BI79" s="180"/>
      <c r="BJ79" s="276">
        <f t="shared" si="44"/>
        <v>0</v>
      </c>
      <c r="BK79" s="153">
        <f t="shared" si="47"/>
        <v>0</v>
      </c>
      <c r="BL79" s="182">
        <v>0</v>
      </c>
      <c r="BM79" s="153">
        <f t="shared" si="45"/>
        <v>0</v>
      </c>
      <c r="BN79" s="153" t="str">
        <f t="shared" si="46"/>
        <v>geen actie</v>
      </c>
      <c r="BO79" s="149">
        <v>78</v>
      </c>
    </row>
    <row r="80" spans="1:67" ht="17.25" customHeight="1" x14ac:dyDescent="0.25">
      <c r="A80" s="149">
        <v>79</v>
      </c>
      <c r="B80" s="149" t="str">
        <f t="shared" si="32"/>
        <v>v</v>
      </c>
      <c r="C80" s="149"/>
      <c r="D80" s="200"/>
      <c r="E80" s="249"/>
      <c r="F80" s="273"/>
      <c r="G80" s="235"/>
      <c r="H80" s="176">
        <f t="shared" si="33"/>
        <v>0</v>
      </c>
      <c r="I80" s="274"/>
      <c r="J80" s="178">
        <f>[3]Aantallen!$B$1-I80</f>
        <v>2020</v>
      </c>
      <c r="K80" s="153">
        <f t="shared" si="34"/>
        <v>0</v>
      </c>
      <c r="L80" s="164"/>
      <c r="M80" s="180">
        <v>1</v>
      </c>
      <c r="N80" s="180"/>
      <c r="O80" s="180"/>
      <c r="P80" s="275"/>
      <c r="Q80" s="276">
        <f t="shared" si="35"/>
        <v>0</v>
      </c>
      <c r="R80" s="180">
        <v>1</v>
      </c>
      <c r="S80" s="180"/>
      <c r="T80" s="180"/>
      <c r="U80" s="180"/>
      <c r="V80" s="276">
        <f t="shared" si="36"/>
        <v>0</v>
      </c>
      <c r="W80" s="180">
        <v>1</v>
      </c>
      <c r="X80" s="180"/>
      <c r="Y80" s="180"/>
      <c r="Z80" s="180"/>
      <c r="AA80" s="276">
        <f t="shared" si="37"/>
        <v>0</v>
      </c>
      <c r="AB80" s="180">
        <v>1</v>
      </c>
      <c r="AC80" s="180"/>
      <c r="AD80" s="180"/>
      <c r="AE80" s="180"/>
      <c r="AF80" s="276">
        <f t="shared" si="38"/>
        <v>0</v>
      </c>
      <c r="AG80" s="180">
        <v>1</v>
      </c>
      <c r="AH80" s="180"/>
      <c r="AI80" s="180"/>
      <c r="AJ80" s="277"/>
      <c r="AK80" s="276">
        <f t="shared" si="39"/>
        <v>0</v>
      </c>
      <c r="AL80" s="180">
        <v>1</v>
      </c>
      <c r="AM80" s="180"/>
      <c r="AN80" s="180"/>
      <c r="AO80" s="277"/>
      <c r="AP80" s="276">
        <f t="shared" si="40"/>
        <v>0</v>
      </c>
      <c r="AQ80" s="180">
        <v>1</v>
      </c>
      <c r="AR80" s="180"/>
      <c r="AS80" s="180"/>
      <c r="AT80" s="277"/>
      <c r="AU80" s="278">
        <f t="shared" si="41"/>
        <v>0</v>
      </c>
      <c r="AV80" s="180">
        <v>1</v>
      </c>
      <c r="AW80" s="180"/>
      <c r="AX80" s="180"/>
      <c r="AY80" s="275"/>
      <c r="AZ80" s="276">
        <f t="shared" si="42"/>
        <v>0</v>
      </c>
      <c r="BA80" s="180">
        <v>1</v>
      </c>
      <c r="BB80" s="180"/>
      <c r="BC80" s="180"/>
      <c r="BD80" s="180"/>
      <c r="BE80" s="276">
        <f t="shared" si="43"/>
        <v>0</v>
      </c>
      <c r="BF80" s="180">
        <v>1</v>
      </c>
      <c r="BG80" s="180"/>
      <c r="BH80" s="180"/>
      <c r="BI80" s="180"/>
      <c r="BJ80" s="276">
        <f t="shared" si="44"/>
        <v>0</v>
      </c>
      <c r="BK80" s="153">
        <f t="shared" si="47"/>
        <v>0</v>
      </c>
      <c r="BL80" s="182">
        <v>0</v>
      </c>
      <c r="BM80" s="153">
        <f t="shared" si="45"/>
        <v>0</v>
      </c>
      <c r="BN80" s="153" t="str">
        <f t="shared" si="46"/>
        <v>geen actie</v>
      </c>
      <c r="BO80" s="149">
        <v>79</v>
      </c>
    </row>
    <row r="81" spans="1:67" ht="17.25" customHeight="1" x14ac:dyDescent="0.25">
      <c r="A81" s="149">
        <v>80</v>
      </c>
      <c r="B81" s="149" t="str">
        <f t="shared" si="32"/>
        <v>v</v>
      </c>
      <c r="C81" s="149"/>
      <c r="D81" s="200"/>
      <c r="E81" s="249"/>
      <c r="F81" s="273"/>
      <c r="G81" s="235"/>
      <c r="H81" s="176">
        <f t="shared" si="33"/>
        <v>0</v>
      </c>
      <c r="I81" s="274"/>
      <c r="J81" s="178">
        <f>[3]Aantallen!$B$1-I81</f>
        <v>2020</v>
      </c>
      <c r="K81" s="153">
        <f t="shared" si="34"/>
        <v>0</v>
      </c>
      <c r="L81" s="164"/>
      <c r="M81" s="180">
        <v>1</v>
      </c>
      <c r="N81" s="180"/>
      <c r="O81" s="180"/>
      <c r="P81" s="275"/>
      <c r="Q81" s="276">
        <f t="shared" si="35"/>
        <v>0</v>
      </c>
      <c r="R81" s="180">
        <v>1</v>
      </c>
      <c r="S81" s="180"/>
      <c r="T81" s="180"/>
      <c r="U81" s="180"/>
      <c r="V81" s="276">
        <f t="shared" si="36"/>
        <v>0</v>
      </c>
      <c r="W81" s="180">
        <v>1</v>
      </c>
      <c r="X81" s="180"/>
      <c r="Y81" s="180"/>
      <c r="Z81" s="180"/>
      <c r="AA81" s="276">
        <f t="shared" si="37"/>
        <v>0</v>
      </c>
      <c r="AB81" s="180">
        <v>1</v>
      </c>
      <c r="AC81" s="180"/>
      <c r="AD81" s="180"/>
      <c r="AE81" s="180"/>
      <c r="AF81" s="276">
        <f t="shared" si="38"/>
        <v>0</v>
      </c>
      <c r="AG81" s="180">
        <v>1</v>
      </c>
      <c r="AH81" s="180"/>
      <c r="AI81" s="180"/>
      <c r="AJ81" s="277"/>
      <c r="AK81" s="276">
        <f t="shared" si="39"/>
        <v>0</v>
      </c>
      <c r="AL81" s="180">
        <v>1</v>
      </c>
      <c r="AM81" s="180"/>
      <c r="AN81" s="180"/>
      <c r="AO81" s="277"/>
      <c r="AP81" s="276">
        <f t="shared" si="40"/>
        <v>0</v>
      </c>
      <c r="AQ81" s="180">
        <v>1</v>
      </c>
      <c r="AR81" s="180"/>
      <c r="AS81" s="180"/>
      <c r="AT81" s="277"/>
      <c r="AU81" s="278">
        <f t="shared" si="41"/>
        <v>0</v>
      </c>
      <c r="AV81" s="180">
        <v>1</v>
      </c>
      <c r="AW81" s="180"/>
      <c r="AX81" s="180"/>
      <c r="AY81" s="275"/>
      <c r="AZ81" s="276">
        <f t="shared" si="42"/>
        <v>0</v>
      </c>
      <c r="BA81" s="180">
        <v>1</v>
      </c>
      <c r="BB81" s="180"/>
      <c r="BC81" s="180"/>
      <c r="BD81" s="180"/>
      <c r="BE81" s="276">
        <f t="shared" si="43"/>
        <v>0</v>
      </c>
      <c r="BF81" s="180">
        <v>1</v>
      </c>
      <c r="BG81" s="180"/>
      <c r="BH81" s="180"/>
      <c r="BI81" s="180"/>
      <c r="BJ81" s="276">
        <f t="shared" si="44"/>
        <v>0</v>
      </c>
      <c r="BK81" s="153">
        <f t="shared" si="47"/>
        <v>0</v>
      </c>
      <c r="BL81" s="182">
        <v>0</v>
      </c>
      <c r="BM81" s="153">
        <f t="shared" si="45"/>
        <v>0</v>
      </c>
      <c r="BN81" s="153" t="str">
        <f t="shared" si="46"/>
        <v>geen actie</v>
      </c>
      <c r="BO81" s="149">
        <v>80</v>
      </c>
    </row>
    <row r="82" spans="1:67" ht="17.25" customHeight="1" x14ac:dyDescent="0.25">
      <c r="A82" s="149">
        <v>81</v>
      </c>
      <c r="B82" s="149" t="str">
        <f t="shared" si="32"/>
        <v>v</v>
      </c>
      <c r="C82" s="149"/>
      <c r="D82" s="200"/>
      <c r="E82" s="249"/>
      <c r="F82" s="273"/>
      <c r="G82" s="235"/>
      <c r="H82" s="176">
        <f t="shared" si="33"/>
        <v>0</v>
      </c>
      <c r="I82" s="274"/>
      <c r="J82" s="178">
        <f>[3]Aantallen!$B$1-I82</f>
        <v>2020</v>
      </c>
      <c r="K82" s="153">
        <f t="shared" si="34"/>
        <v>0</v>
      </c>
      <c r="L82" s="164"/>
      <c r="M82" s="180">
        <v>1</v>
      </c>
      <c r="N82" s="180"/>
      <c r="O82" s="180"/>
      <c r="P82" s="275"/>
      <c r="Q82" s="276">
        <f t="shared" si="35"/>
        <v>0</v>
      </c>
      <c r="R82" s="180">
        <v>1</v>
      </c>
      <c r="S82" s="180"/>
      <c r="T82" s="180"/>
      <c r="U82" s="180"/>
      <c r="V82" s="276">
        <f t="shared" si="36"/>
        <v>0</v>
      </c>
      <c r="W82" s="180">
        <v>1</v>
      </c>
      <c r="X82" s="180"/>
      <c r="Y82" s="180"/>
      <c r="Z82" s="180"/>
      <c r="AA82" s="276">
        <f t="shared" si="37"/>
        <v>0</v>
      </c>
      <c r="AB82" s="180">
        <v>1</v>
      </c>
      <c r="AC82" s="180"/>
      <c r="AD82" s="180"/>
      <c r="AE82" s="180"/>
      <c r="AF82" s="276">
        <f t="shared" si="38"/>
        <v>0</v>
      </c>
      <c r="AG82" s="180">
        <v>1</v>
      </c>
      <c r="AH82" s="180"/>
      <c r="AI82" s="180"/>
      <c r="AJ82" s="277"/>
      <c r="AK82" s="276">
        <f t="shared" si="39"/>
        <v>0</v>
      </c>
      <c r="AL82" s="180">
        <v>1</v>
      </c>
      <c r="AM82" s="180"/>
      <c r="AN82" s="180"/>
      <c r="AO82" s="277"/>
      <c r="AP82" s="276">
        <f t="shared" si="40"/>
        <v>0</v>
      </c>
      <c r="AQ82" s="180">
        <v>1</v>
      </c>
      <c r="AR82" s="180"/>
      <c r="AS82" s="180"/>
      <c r="AT82" s="277"/>
      <c r="AU82" s="278">
        <f t="shared" si="41"/>
        <v>0</v>
      </c>
      <c r="AV82" s="180">
        <v>1</v>
      </c>
      <c r="AW82" s="180"/>
      <c r="AX82" s="180"/>
      <c r="AY82" s="275"/>
      <c r="AZ82" s="276">
        <f t="shared" si="42"/>
        <v>0</v>
      </c>
      <c r="BA82" s="180">
        <v>1</v>
      </c>
      <c r="BB82" s="180"/>
      <c r="BC82" s="180"/>
      <c r="BD82" s="180"/>
      <c r="BE82" s="276">
        <f t="shared" si="43"/>
        <v>0</v>
      </c>
      <c r="BF82" s="180">
        <v>1</v>
      </c>
      <c r="BG82" s="180"/>
      <c r="BH82" s="180"/>
      <c r="BI82" s="180"/>
      <c r="BJ82" s="276">
        <f t="shared" si="44"/>
        <v>0</v>
      </c>
      <c r="BK82" s="153">
        <f t="shared" si="47"/>
        <v>0</v>
      </c>
      <c r="BL82" s="182">
        <v>0</v>
      </c>
      <c r="BM82" s="153">
        <f t="shared" si="45"/>
        <v>0</v>
      </c>
      <c r="BN82" s="153" t="str">
        <f t="shared" si="46"/>
        <v>geen actie</v>
      </c>
      <c r="BO82" s="149">
        <v>81</v>
      </c>
    </row>
    <row r="83" spans="1:67" ht="17.25" customHeight="1" x14ac:dyDescent="0.25">
      <c r="A83" s="149">
        <v>82</v>
      </c>
      <c r="B83" s="149" t="str">
        <f t="shared" si="32"/>
        <v>v</v>
      </c>
      <c r="C83" s="149"/>
      <c r="D83" s="200"/>
      <c r="E83" s="249"/>
      <c r="F83" s="273"/>
      <c r="G83" s="235"/>
      <c r="H83" s="176">
        <f t="shared" si="33"/>
        <v>0</v>
      </c>
      <c r="I83" s="274"/>
      <c r="J83" s="178">
        <f>[3]Aantallen!$B$1-I83</f>
        <v>2020</v>
      </c>
      <c r="K83" s="153">
        <f t="shared" si="34"/>
        <v>0</v>
      </c>
      <c r="L83" s="164"/>
      <c r="M83" s="180">
        <v>1</v>
      </c>
      <c r="N83" s="180"/>
      <c r="O83" s="180"/>
      <c r="P83" s="275"/>
      <c r="Q83" s="276">
        <f t="shared" si="35"/>
        <v>0</v>
      </c>
      <c r="R83" s="180">
        <v>1</v>
      </c>
      <c r="S83" s="180"/>
      <c r="T83" s="180"/>
      <c r="U83" s="180"/>
      <c r="V83" s="276">
        <f t="shared" si="36"/>
        <v>0</v>
      </c>
      <c r="W83" s="180">
        <v>1</v>
      </c>
      <c r="X83" s="180"/>
      <c r="Y83" s="180"/>
      <c r="Z83" s="180"/>
      <c r="AA83" s="276">
        <f t="shared" si="37"/>
        <v>0</v>
      </c>
      <c r="AB83" s="180">
        <v>1</v>
      </c>
      <c r="AC83" s="180"/>
      <c r="AD83" s="180"/>
      <c r="AE83" s="180"/>
      <c r="AF83" s="276">
        <f t="shared" si="38"/>
        <v>0</v>
      </c>
      <c r="AG83" s="180">
        <v>1</v>
      </c>
      <c r="AH83" s="180"/>
      <c r="AI83" s="180"/>
      <c r="AJ83" s="277"/>
      <c r="AK83" s="276">
        <f t="shared" si="39"/>
        <v>0</v>
      </c>
      <c r="AL83" s="180">
        <v>1</v>
      </c>
      <c r="AM83" s="180"/>
      <c r="AN83" s="180"/>
      <c r="AO83" s="277"/>
      <c r="AP83" s="276">
        <f t="shared" si="40"/>
        <v>0</v>
      </c>
      <c r="AQ83" s="180">
        <v>1</v>
      </c>
      <c r="AR83" s="180"/>
      <c r="AS83" s="180"/>
      <c r="AT83" s="277"/>
      <c r="AU83" s="278">
        <f t="shared" si="41"/>
        <v>0</v>
      </c>
      <c r="AV83" s="180">
        <v>1</v>
      </c>
      <c r="AW83" s="180"/>
      <c r="AX83" s="180"/>
      <c r="AY83" s="275"/>
      <c r="AZ83" s="276">
        <f t="shared" si="42"/>
        <v>0</v>
      </c>
      <c r="BA83" s="180">
        <v>1</v>
      </c>
      <c r="BB83" s="180"/>
      <c r="BC83" s="180"/>
      <c r="BD83" s="180"/>
      <c r="BE83" s="276">
        <f t="shared" si="43"/>
        <v>0</v>
      </c>
      <c r="BF83" s="180">
        <v>1</v>
      </c>
      <c r="BG83" s="180"/>
      <c r="BH83" s="180"/>
      <c r="BI83" s="180"/>
      <c r="BJ83" s="276">
        <f t="shared" si="44"/>
        <v>0</v>
      </c>
      <c r="BK83" s="153">
        <f t="shared" si="47"/>
        <v>0</v>
      </c>
      <c r="BL83" s="182">
        <v>0</v>
      </c>
      <c r="BM83" s="153">
        <f t="shared" si="45"/>
        <v>0</v>
      </c>
      <c r="BN83" s="153" t="str">
        <f t="shared" si="46"/>
        <v>geen actie</v>
      </c>
      <c r="BO83" s="149">
        <v>82</v>
      </c>
    </row>
    <row r="84" spans="1:67" ht="17.25" customHeight="1" x14ac:dyDescent="0.25">
      <c r="A84" s="149">
        <v>83</v>
      </c>
      <c r="B84" s="149" t="str">
        <f t="shared" si="32"/>
        <v>v</v>
      </c>
      <c r="C84" s="149"/>
      <c r="D84" s="200"/>
      <c r="E84" s="249"/>
      <c r="F84" s="273"/>
      <c r="G84" s="235"/>
      <c r="H84" s="176">
        <f t="shared" si="33"/>
        <v>0</v>
      </c>
      <c r="I84" s="274"/>
      <c r="J84" s="178">
        <f>[3]Aantallen!$B$1-I84</f>
        <v>2020</v>
      </c>
      <c r="K84" s="153">
        <f t="shared" si="34"/>
        <v>0</v>
      </c>
      <c r="L84" s="164"/>
      <c r="M84" s="180">
        <v>1</v>
      </c>
      <c r="N84" s="180"/>
      <c r="O84" s="180"/>
      <c r="P84" s="275"/>
      <c r="Q84" s="276">
        <f t="shared" si="35"/>
        <v>0</v>
      </c>
      <c r="R84" s="180">
        <v>1</v>
      </c>
      <c r="S84" s="180"/>
      <c r="T84" s="180"/>
      <c r="U84" s="180"/>
      <c r="V84" s="276">
        <f t="shared" si="36"/>
        <v>0</v>
      </c>
      <c r="W84" s="180">
        <v>1</v>
      </c>
      <c r="X84" s="180"/>
      <c r="Y84" s="180"/>
      <c r="Z84" s="180"/>
      <c r="AA84" s="276">
        <f t="shared" si="37"/>
        <v>0</v>
      </c>
      <c r="AB84" s="180">
        <v>1</v>
      </c>
      <c r="AC84" s="180"/>
      <c r="AD84" s="180"/>
      <c r="AE84" s="180"/>
      <c r="AF84" s="276">
        <f t="shared" si="38"/>
        <v>0</v>
      </c>
      <c r="AG84" s="180">
        <v>1</v>
      </c>
      <c r="AH84" s="180"/>
      <c r="AI84" s="180"/>
      <c r="AJ84" s="277"/>
      <c r="AK84" s="276">
        <f t="shared" si="39"/>
        <v>0</v>
      </c>
      <c r="AL84" s="180">
        <v>1</v>
      </c>
      <c r="AM84" s="180"/>
      <c r="AN84" s="180"/>
      <c r="AO84" s="277"/>
      <c r="AP84" s="276">
        <f t="shared" si="40"/>
        <v>0</v>
      </c>
      <c r="AQ84" s="180">
        <v>1</v>
      </c>
      <c r="AR84" s="180"/>
      <c r="AS84" s="180"/>
      <c r="AT84" s="277"/>
      <c r="AU84" s="278">
        <f t="shared" si="41"/>
        <v>0</v>
      </c>
      <c r="AV84" s="180">
        <v>1</v>
      </c>
      <c r="AW84" s="180"/>
      <c r="AX84" s="180"/>
      <c r="AY84" s="275"/>
      <c r="AZ84" s="276">
        <f t="shared" si="42"/>
        <v>0</v>
      </c>
      <c r="BA84" s="180">
        <v>1</v>
      </c>
      <c r="BB84" s="180"/>
      <c r="BC84" s="180"/>
      <c r="BD84" s="180"/>
      <c r="BE84" s="276">
        <f t="shared" si="43"/>
        <v>0</v>
      </c>
      <c r="BF84" s="180">
        <v>1</v>
      </c>
      <c r="BG84" s="180"/>
      <c r="BH84" s="180"/>
      <c r="BI84" s="180"/>
      <c r="BJ84" s="276">
        <f t="shared" si="44"/>
        <v>0</v>
      </c>
      <c r="BK84" s="153">
        <f t="shared" si="47"/>
        <v>0</v>
      </c>
      <c r="BL84" s="182">
        <v>0</v>
      </c>
      <c r="BM84" s="153">
        <f t="shared" si="45"/>
        <v>0</v>
      </c>
      <c r="BN84" s="153" t="str">
        <f t="shared" si="46"/>
        <v>geen actie</v>
      </c>
      <c r="BO84" s="149">
        <v>83</v>
      </c>
    </row>
    <row r="85" spans="1:67" ht="17.25" customHeight="1" x14ac:dyDescent="0.25">
      <c r="A85" s="149">
        <v>84</v>
      </c>
      <c r="B85" s="149" t="str">
        <f t="shared" si="32"/>
        <v>v</v>
      </c>
      <c r="C85" s="149"/>
      <c r="D85" s="200"/>
      <c r="E85" s="249"/>
      <c r="F85" s="273"/>
      <c r="G85" s="235"/>
      <c r="H85" s="176">
        <f t="shared" si="33"/>
        <v>0</v>
      </c>
      <c r="I85" s="274"/>
      <c r="J85" s="178">
        <f>[3]Aantallen!$B$1-I85</f>
        <v>2020</v>
      </c>
      <c r="K85" s="153">
        <f t="shared" si="34"/>
        <v>0</v>
      </c>
      <c r="L85" s="164"/>
      <c r="M85" s="180">
        <v>1</v>
      </c>
      <c r="N85" s="180"/>
      <c r="O85" s="180"/>
      <c r="P85" s="275"/>
      <c r="Q85" s="276">
        <f t="shared" si="35"/>
        <v>0</v>
      </c>
      <c r="R85" s="180">
        <v>1</v>
      </c>
      <c r="S85" s="180"/>
      <c r="T85" s="180"/>
      <c r="U85" s="180"/>
      <c r="V85" s="276">
        <f t="shared" si="36"/>
        <v>0</v>
      </c>
      <c r="W85" s="180">
        <v>1</v>
      </c>
      <c r="X85" s="180"/>
      <c r="Y85" s="180"/>
      <c r="Z85" s="180"/>
      <c r="AA85" s="276">
        <f t="shared" si="37"/>
        <v>0</v>
      </c>
      <c r="AB85" s="180">
        <v>1</v>
      </c>
      <c r="AC85" s="180"/>
      <c r="AD85" s="180"/>
      <c r="AE85" s="180"/>
      <c r="AF85" s="276">
        <f t="shared" si="38"/>
        <v>0</v>
      </c>
      <c r="AG85" s="180">
        <v>1</v>
      </c>
      <c r="AH85" s="180"/>
      <c r="AI85" s="180"/>
      <c r="AJ85" s="277"/>
      <c r="AK85" s="276">
        <f t="shared" si="39"/>
        <v>0</v>
      </c>
      <c r="AL85" s="180">
        <v>1</v>
      </c>
      <c r="AM85" s="180"/>
      <c r="AN85" s="180"/>
      <c r="AO85" s="277"/>
      <c r="AP85" s="276">
        <f t="shared" si="40"/>
        <v>0</v>
      </c>
      <c r="AQ85" s="180">
        <v>1</v>
      </c>
      <c r="AR85" s="180"/>
      <c r="AS85" s="180"/>
      <c r="AT85" s="277"/>
      <c r="AU85" s="278">
        <f t="shared" si="41"/>
        <v>0</v>
      </c>
      <c r="AV85" s="180">
        <v>1</v>
      </c>
      <c r="AW85" s="180"/>
      <c r="AX85" s="180"/>
      <c r="AY85" s="275"/>
      <c r="AZ85" s="276">
        <f t="shared" si="42"/>
        <v>0</v>
      </c>
      <c r="BA85" s="180">
        <v>1</v>
      </c>
      <c r="BB85" s="180"/>
      <c r="BC85" s="180"/>
      <c r="BD85" s="180"/>
      <c r="BE85" s="276">
        <f t="shared" si="43"/>
        <v>0</v>
      </c>
      <c r="BF85" s="180">
        <v>1</v>
      </c>
      <c r="BG85" s="180"/>
      <c r="BH85" s="180"/>
      <c r="BI85" s="180"/>
      <c r="BJ85" s="276">
        <f t="shared" si="44"/>
        <v>0</v>
      </c>
      <c r="BK85" s="153">
        <f t="shared" si="47"/>
        <v>0</v>
      </c>
      <c r="BL85" s="182">
        <v>0</v>
      </c>
      <c r="BM85" s="153">
        <f t="shared" si="45"/>
        <v>0</v>
      </c>
      <c r="BN85" s="153" t="str">
        <f t="shared" si="46"/>
        <v>geen actie</v>
      </c>
      <c r="BO85" s="149">
        <v>84</v>
      </c>
    </row>
    <row r="86" spans="1:67" ht="17.25" customHeight="1" x14ac:dyDescent="0.25">
      <c r="A86" s="149">
        <v>85</v>
      </c>
      <c r="B86" s="149" t="str">
        <f t="shared" si="32"/>
        <v>v</v>
      </c>
      <c r="C86" s="149"/>
      <c r="D86" s="200"/>
      <c r="E86" s="249"/>
      <c r="F86" s="273"/>
      <c r="G86" s="235"/>
      <c r="H86" s="176">
        <f t="shared" si="33"/>
        <v>0</v>
      </c>
      <c r="I86" s="274"/>
      <c r="J86" s="178">
        <f>[3]Aantallen!$B$1-I86</f>
        <v>2020</v>
      </c>
      <c r="K86" s="153">
        <f t="shared" si="34"/>
        <v>0</v>
      </c>
      <c r="L86" s="164"/>
      <c r="M86" s="180">
        <v>1</v>
      </c>
      <c r="N86" s="180"/>
      <c r="O86" s="180"/>
      <c r="P86" s="275"/>
      <c r="Q86" s="276">
        <f t="shared" si="35"/>
        <v>0</v>
      </c>
      <c r="R86" s="180">
        <v>1</v>
      </c>
      <c r="S86" s="180"/>
      <c r="T86" s="180"/>
      <c r="U86" s="180"/>
      <c r="V86" s="276">
        <f t="shared" si="36"/>
        <v>0</v>
      </c>
      <c r="W86" s="180">
        <v>1</v>
      </c>
      <c r="X86" s="180"/>
      <c r="Y86" s="180"/>
      <c r="Z86" s="180"/>
      <c r="AA86" s="276">
        <f t="shared" si="37"/>
        <v>0</v>
      </c>
      <c r="AB86" s="180">
        <v>1</v>
      </c>
      <c r="AC86" s="180"/>
      <c r="AD86" s="180"/>
      <c r="AE86" s="180"/>
      <c r="AF86" s="276">
        <f t="shared" si="38"/>
        <v>0</v>
      </c>
      <c r="AG86" s="180">
        <v>1</v>
      </c>
      <c r="AH86" s="180"/>
      <c r="AI86" s="180"/>
      <c r="AJ86" s="277"/>
      <c r="AK86" s="276">
        <f t="shared" si="39"/>
        <v>0</v>
      </c>
      <c r="AL86" s="180">
        <v>1</v>
      </c>
      <c r="AM86" s="180"/>
      <c r="AN86" s="180"/>
      <c r="AO86" s="277"/>
      <c r="AP86" s="276">
        <f t="shared" si="40"/>
        <v>0</v>
      </c>
      <c r="AQ86" s="180">
        <v>1</v>
      </c>
      <c r="AR86" s="180"/>
      <c r="AS86" s="180"/>
      <c r="AT86" s="277"/>
      <c r="AU86" s="278">
        <f t="shared" si="41"/>
        <v>0</v>
      </c>
      <c r="AV86" s="180">
        <v>1</v>
      </c>
      <c r="AW86" s="180"/>
      <c r="AX86" s="180"/>
      <c r="AY86" s="275"/>
      <c r="AZ86" s="276">
        <f t="shared" si="42"/>
        <v>0</v>
      </c>
      <c r="BA86" s="180">
        <v>1</v>
      </c>
      <c r="BB86" s="180"/>
      <c r="BC86" s="180"/>
      <c r="BD86" s="180"/>
      <c r="BE86" s="276">
        <f t="shared" si="43"/>
        <v>0</v>
      </c>
      <c r="BF86" s="180">
        <v>1</v>
      </c>
      <c r="BG86" s="180"/>
      <c r="BH86" s="180"/>
      <c r="BI86" s="180"/>
      <c r="BJ86" s="276">
        <f t="shared" si="44"/>
        <v>0</v>
      </c>
      <c r="BK86" s="153">
        <f t="shared" si="47"/>
        <v>0</v>
      </c>
      <c r="BL86" s="182">
        <v>0</v>
      </c>
      <c r="BM86" s="153">
        <f t="shared" si="45"/>
        <v>0</v>
      </c>
      <c r="BN86" s="153" t="str">
        <f t="shared" si="46"/>
        <v>geen actie</v>
      </c>
      <c r="BO86" s="149">
        <v>85</v>
      </c>
    </row>
    <row r="87" spans="1:67" ht="17.25" customHeight="1" x14ac:dyDescent="0.25">
      <c r="A87" s="149">
        <v>86</v>
      </c>
      <c r="B87" s="149" t="str">
        <f t="shared" si="32"/>
        <v>v</v>
      </c>
      <c r="C87" s="149"/>
      <c r="D87" s="200"/>
      <c r="E87" s="249"/>
      <c r="F87" s="273"/>
      <c r="G87" s="235"/>
      <c r="H87" s="176">
        <f t="shared" si="33"/>
        <v>0</v>
      </c>
      <c r="I87" s="274"/>
      <c r="J87" s="178">
        <f>[3]Aantallen!$B$1-I87</f>
        <v>2020</v>
      </c>
      <c r="K87" s="153">
        <f t="shared" si="34"/>
        <v>0</v>
      </c>
      <c r="L87" s="164"/>
      <c r="M87" s="180">
        <v>1</v>
      </c>
      <c r="N87" s="180"/>
      <c r="O87" s="180"/>
      <c r="P87" s="275"/>
      <c r="Q87" s="276">
        <f t="shared" si="35"/>
        <v>0</v>
      </c>
      <c r="R87" s="180">
        <v>1</v>
      </c>
      <c r="S87" s="180"/>
      <c r="T87" s="180"/>
      <c r="U87" s="180"/>
      <c r="V87" s="276">
        <f t="shared" si="36"/>
        <v>0</v>
      </c>
      <c r="W87" s="180">
        <v>1</v>
      </c>
      <c r="X87" s="180"/>
      <c r="Y87" s="180"/>
      <c r="Z87" s="180"/>
      <c r="AA87" s="276">
        <f t="shared" si="37"/>
        <v>0</v>
      </c>
      <c r="AB87" s="180">
        <v>1</v>
      </c>
      <c r="AC87" s="180"/>
      <c r="AD87" s="180"/>
      <c r="AE87" s="180"/>
      <c r="AF87" s="276">
        <f t="shared" si="38"/>
        <v>0</v>
      </c>
      <c r="AG87" s="180">
        <v>1</v>
      </c>
      <c r="AH87" s="180"/>
      <c r="AI87" s="180"/>
      <c r="AJ87" s="277"/>
      <c r="AK87" s="276">
        <f t="shared" si="39"/>
        <v>0</v>
      </c>
      <c r="AL87" s="180">
        <v>1</v>
      </c>
      <c r="AM87" s="180"/>
      <c r="AN87" s="180"/>
      <c r="AO87" s="277"/>
      <c r="AP87" s="276">
        <f t="shared" si="40"/>
        <v>0</v>
      </c>
      <c r="AQ87" s="180">
        <v>1</v>
      </c>
      <c r="AR87" s="180"/>
      <c r="AS87" s="180"/>
      <c r="AT87" s="277"/>
      <c r="AU87" s="278">
        <f t="shared" si="41"/>
        <v>0</v>
      </c>
      <c r="AV87" s="180">
        <v>1</v>
      </c>
      <c r="AW87" s="180"/>
      <c r="AX87" s="180"/>
      <c r="AY87" s="275"/>
      <c r="AZ87" s="276">
        <f t="shared" si="42"/>
        <v>0</v>
      </c>
      <c r="BA87" s="180">
        <v>1</v>
      </c>
      <c r="BB87" s="180"/>
      <c r="BC87" s="180"/>
      <c r="BD87" s="180"/>
      <c r="BE87" s="276">
        <f t="shared" si="43"/>
        <v>0</v>
      </c>
      <c r="BF87" s="180">
        <v>1</v>
      </c>
      <c r="BG87" s="180"/>
      <c r="BH87" s="180"/>
      <c r="BI87" s="180"/>
      <c r="BJ87" s="276">
        <f t="shared" si="44"/>
        <v>0</v>
      </c>
      <c r="BK87" s="153">
        <f t="shared" si="47"/>
        <v>0</v>
      </c>
      <c r="BL87" s="182">
        <v>0</v>
      </c>
      <c r="BM87" s="153">
        <f t="shared" si="45"/>
        <v>0</v>
      </c>
      <c r="BN87" s="153" t="str">
        <f t="shared" si="46"/>
        <v>geen actie</v>
      </c>
      <c r="BO87" s="149">
        <v>86</v>
      </c>
    </row>
    <row r="88" spans="1:67" ht="17.25" customHeight="1" x14ac:dyDescent="0.25">
      <c r="A88" s="149">
        <v>87</v>
      </c>
      <c r="B88" s="149" t="str">
        <f t="shared" si="32"/>
        <v>v</v>
      </c>
      <c r="C88" s="149"/>
      <c r="D88" s="200"/>
      <c r="E88" s="249"/>
      <c r="F88" s="273"/>
      <c r="G88" s="235"/>
      <c r="H88" s="176">
        <f t="shared" si="33"/>
        <v>0</v>
      </c>
      <c r="I88" s="274"/>
      <c r="J88" s="178">
        <f>[3]Aantallen!$B$1-I88</f>
        <v>2020</v>
      </c>
      <c r="K88" s="153">
        <f t="shared" si="34"/>
        <v>0</v>
      </c>
      <c r="L88" s="164"/>
      <c r="M88" s="180">
        <v>1</v>
      </c>
      <c r="N88" s="180"/>
      <c r="O88" s="180"/>
      <c r="P88" s="275"/>
      <c r="Q88" s="276">
        <f t="shared" si="35"/>
        <v>0</v>
      </c>
      <c r="R88" s="180">
        <v>1</v>
      </c>
      <c r="S88" s="180"/>
      <c r="T88" s="180"/>
      <c r="U88" s="180"/>
      <c r="V88" s="276">
        <f t="shared" si="36"/>
        <v>0</v>
      </c>
      <c r="W88" s="180">
        <v>1</v>
      </c>
      <c r="X88" s="180"/>
      <c r="Y88" s="180"/>
      <c r="Z88" s="180"/>
      <c r="AA88" s="276">
        <f t="shared" si="37"/>
        <v>0</v>
      </c>
      <c r="AB88" s="180">
        <v>1</v>
      </c>
      <c r="AC88" s="180"/>
      <c r="AD88" s="180"/>
      <c r="AE88" s="180"/>
      <c r="AF88" s="276">
        <f t="shared" si="38"/>
        <v>0</v>
      </c>
      <c r="AG88" s="180">
        <v>1</v>
      </c>
      <c r="AH88" s="180"/>
      <c r="AI88" s="180"/>
      <c r="AJ88" s="277"/>
      <c r="AK88" s="276">
        <f t="shared" si="39"/>
        <v>0</v>
      </c>
      <c r="AL88" s="180">
        <v>1</v>
      </c>
      <c r="AM88" s="180"/>
      <c r="AN88" s="180"/>
      <c r="AO88" s="277"/>
      <c r="AP88" s="276">
        <f t="shared" si="40"/>
        <v>0</v>
      </c>
      <c r="AQ88" s="180">
        <v>1</v>
      </c>
      <c r="AR88" s="180"/>
      <c r="AS88" s="180"/>
      <c r="AT88" s="277"/>
      <c r="AU88" s="278">
        <f t="shared" si="41"/>
        <v>0</v>
      </c>
      <c r="AV88" s="180">
        <v>1</v>
      </c>
      <c r="AW88" s="180"/>
      <c r="AX88" s="180"/>
      <c r="AY88" s="275"/>
      <c r="AZ88" s="276">
        <f t="shared" si="42"/>
        <v>0</v>
      </c>
      <c r="BA88" s="180">
        <v>1</v>
      </c>
      <c r="BB88" s="180"/>
      <c r="BC88" s="180"/>
      <c r="BD88" s="180"/>
      <c r="BE88" s="276">
        <f t="shared" si="43"/>
        <v>0</v>
      </c>
      <c r="BF88" s="180">
        <v>1</v>
      </c>
      <c r="BG88" s="180"/>
      <c r="BH88" s="180"/>
      <c r="BI88" s="180"/>
      <c r="BJ88" s="276">
        <f t="shared" si="44"/>
        <v>0</v>
      </c>
      <c r="BK88" s="153">
        <f t="shared" si="47"/>
        <v>0</v>
      </c>
      <c r="BL88" s="182">
        <v>0</v>
      </c>
      <c r="BM88" s="153">
        <f t="shared" si="45"/>
        <v>0</v>
      </c>
      <c r="BN88" s="153" t="str">
        <f t="shared" si="46"/>
        <v>geen actie</v>
      </c>
      <c r="BO88" s="149">
        <v>87</v>
      </c>
    </row>
    <row r="89" spans="1:67" ht="17.25" customHeight="1" x14ac:dyDescent="0.25">
      <c r="A89" s="149">
        <v>88</v>
      </c>
      <c r="B89" s="149" t="str">
        <f t="shared" si="32"/>
        <v>v</v>
      </c>
      <c r="C89" s="149"/>
      <c r="D89" s="200"/>
      <c r="E89" s="249"/>
      <c r="F89" s="273"/>
      <c r="G89" s="235"/>
      <c r="H89" s="176">
        <f t="shared" si="33"/>
        <v>0</v>
      </c>
      <c r="I89" s="274"/>
      <c r="J89" s="178">
        <f>[3]Aantallen!$B$1-I89</f>
        <v>2020</v>
      </c>
      <c r="K89" s="153">
        <f t="shared" si="34"/>
        <v>0</v>
      </c>
      <c r="L89" s="164"/>
      <c r="M89" s="180">
        <v>1</v>
      </c>
      <c r="N89" s="180"/>
      <c r="O89" s="180"/>
      <c r="P89" s="275"/>
      <c r="Q89" s="276">
        <f t="shared" si="35"/>
        <v>0</v>
      </c>
      <c r="R89" s="180">
        <v>1</v>
      </c>
      <c r="S89" s="180"/>
      <c r="T89" s="180"/>
      <c r="U89" s="180"/>
      <c r="V89" s="276">
        <f t="shared" si="36"/>
        <v>0</v>
      </c>
      <c r="W89" s="180">
        <v>1</v>
      </c>
      <c r="X89" s="180"/>
      <c r="Y89" s="180"/>
      <c r="Z89" s="180"/>
      <c r="AA89" s="276">
        <f t="shared" si="37"/>
        <v>0</v>
      </c>
      <c r="AB89" s="180">
        <v>1</v>
      </c>
      <c r="AC89" s="180"/>
      <c r="AD89" s="180"/>
      <c r="AE89" s="180"/>
      <c r="AF89" s="276">
        <f t="shared" si="38"/>
        <v>0</v>
      </c>
      <c r="AG89" s="180">
        <v>1</v>
      </c>
      <c r="AH89" s="180"/>
      <c r="AI89" s="180"/>
      <c r="AJ89" s="277"/>
      <c r="AK89" s="276">
        <f t="shared" si="39"/>
        <v>0</v>
      </c>
      <c r="AL89" s="180">
        <v>1</v>
      </c>
      <c r="AM89" s="180"/>
      <c r="AN89" s="180"/>
      <c r="AO89" s="277"/>
      <c r="AP89" s="276">
        <f t="shared" si="40"/>
        <v>0</v>
      </c>
      <c r="AQ89" s="180">
        <v>1</v>
      </c>
      <c r="AR89" s="180"/>
      <c r="AS89" s="180"/>
      <c r="AT89" s="277"/>
      <c r="AU89" s="278">
        <f t="shared" si="41"/>
        <v>0</v>
      </c>
      <c r="AV89" s="180">
        <v>1</v>
      </c>
      <c r="AW89" s="180"/>
      <c r="AX89" s="180"/>
      <c r="AY89" s="275"/>
      <c r="AZ89" s="276">
        <f t="shared" si="42"/>
        <v>0</v>
      </c>
      <c r="BA89" s="180">
        <v>1</v>
      </c>
      <c r="BB89" s="180"/>
      <c r="BC89" s="180"/>
      <c r="BD89" s="180"/>
      <c r="BE89" s="276">
        <f t="shared" si="43"/>
        <v>0</v>
      </c>
      <c r="BF89" s="180">
        <v>1</v>
      </c>
      <c r="BG89" s="180"/>
      <c r="BH89" s="180"/>
      <c r="BI89" s="180"/>
      <c r="BJ89" s="276">
        <f t="shared" si="44"/>
        <v>0</v>
      </c>
      <c r="BK89" s="153">
        <f t="shared" si="47"/>
        <v>0</v>
      </c>
      <c r="BL89" s="182">
        <v>0</v>
      </c>
      <c r="BM89" s="153">
        <f t="shared" si="45"/>
        <v>0</v>
      </c>
      <c r="BN89" s="153" t="str">
        <f t="shared" si="46"/>
        <v>geen actie</v>
      </c>
      <c r="BO89" s="149">
        <v>88</v>
      </c>
    </row>
    <row r="90" spans="1:67" ht="17.25" customHeight="1" x14ac:dyDescent="0.25">
      <c r="A90" s="149">
        <v>89</v>
      </c>
      <c r="B90" s="149" t="str">
        <f t="shared" si="32"/>
        <v>v</v>
      </c>
      <c r="C90" s="149"/>
      <c r="D90" s="200"/>
      <c r="E90" s="249"/>
      <c r="F90" s="273"/>
      <c r="G90" s="235"/>
      <c r="H90" s="176">
        <f t="shared" si="33"/>
        <v>0</v>
      </c>
      <c r="I90" s="274"/>
      <c r="J90" s="178">
        <f>[3]Aantallen!$B$1-I90</f>
        <v>2020</v>
      </c>
      <c r="K90" s="153">
        <f t="shared" si="34"/>
        <v>0</v>
      </c>
      <c r="L90" s="164"/>
      <c r="M90" s="180">
        <v>1</v>
      </c>
      <c r="N90" s="180"/>
      <c r="O90" s="180"/>
      <c r="P90" s="275"/>
      <c r="Q90" s="276">
        <f t="shared" si="35"/>
        <v>0</v>
      </c>
      <c r="R90" s="180">
        <v>1</v>
      </c>
      <c r="S90" s="180"/>
      <c r="T90" s="180"/>
      <c r="U90" s="180"/>
      <c r="V90" s="276">
        <f t="shared" si="36"/>
        <v>0</v>
      </c>
      <c r="W90" s="180">
        <v>1</v>
      </c>
      <c r="X90" s="180"/>
      <c r="Y90" s="180"/>
      <c r="Z90" s="180"/>
      <c r="AA90" s="276">
        <f t="shared" si="37"/>
        <v>0</v>
      </c>
      <c r="AB90" s="180">
        <v>1</v>
      </c>
      <c r="AC90" s="180"/>
      <c r="AD90" s="180"/>
      <c r="AE90" s="180"/>
      <c r="AF90" s="276">
        <f t="shared" si="38"/>
        <v>0</v>
      </c>
      <c r="AG90" s="180">
        <v>1</v>
      </c>
      <c r="AH90" s="180"/>
      <c r="AI90" s="180"/>
      <c r="AJ90" s="277"/>
      <c r="AK90" s="276">
        <f t="shared" si="39"/>
        <v>0</v>
      </c>
      <c r="AL90" s="180">
        <v>1</v>
      </c>
      <c r="AM90" s="180"/>
      <c r="AN90" s="180"/>
      <c r="AO90" s="277"/>
      <c r="AP90" s="276">
        <f t="shared" si="40"/>
        <v>0</v>
      </c>
      <c r="AQ90" s="180">
        <v>1</v>
      </c>
      <c r="AR90" s="180"/>
      <c r="AS90" s="180"/>
      <c r="AT90" s="277"/>
      <c r="AU90" s="278">
        <f t="shared" si="41"/>
        <v>0</v>
      </c>
      <c r="AV90" s="180">
        <v>1</v>
      </c>
      <c r="AW90" s="180"/>
      <c r="AX90" s="180"/>
      <c r="AY90" s="275"/>
      <c r="AZ90" s="276">
        <f t="shared" si="42"/>
        <v>0</v>
      </c>
      <c r="BA90" s="180">
        <v>1</v>
      </c>
      <c r="BB90" s="180"/>
      <c r="BC90" s="180"/>
      <c r="BD90" s="180"/>
      <c r="BE90" s="276">
        <f t="shared" si="43"/>
        <v>0</v>
      </c>
      <c r="BF90" s="180">
        <v>1</v>
      </c>
      <c r="BG90" s="180"/>
      <c r="BH90" s="180"/>
      <c r="BI90" s="180"/>
      <c r="BJ90" s="276">
        <f t="shared" si="44"/>
        <v>0</v>
      </c>
      <c r="BK90" s="153">
        <f t="shared" si="47"/>
        <v>0</v>
      </c>
      <c r="BL90" s="182">
        <v>0</v>
      </c>
      <c r="BM90" s="153">
        <f t="shared" si="45"/>
        <v>0</v>
      </c>
      <c r="BN90" s="153" t="str">
        <f t="shared" si="46"/>
        <v>geen actie</v>
      </c>
      <c r="BO90" s="149">
        <v>89</v>
      </c>
    </row>
    <row r="91" spans="1:67" ht="17.25" customHeight="1" x14ac:dyDescent="0.25">
      <c r="A91" s="149">
        <v>90</v>
      </c>
      <c r="B91" s="149" t="str">
        <f t="shared" si="32"/>
        <v>v</v>
      </c>
      <c r="C91" s="149"/>
      <c r="D91" s="200"/>
      <c r="E91" s="249"/>
      <c r="F91" s="273"/>
      <c r="G91" s="235"/>
      <c r="H91" s="176">
        <f t="shared" si="33"/>
        <v>0</v>
      </c>
      <c r="I91" s="274"/>
      <c r="J91" s="178">
        <f>[3]Aantallen!$B$1-I91</f>
        <v>2020</v>
      </c>
      <c r="K91" s="153">
        <f t="shared" si="34"/>
        <v>0</v>
      </c>
      <c r="L91" s="164"/>
      <c r="M91" s="180">
        <v>1</v>
      </c>
      <c r="N91" s="180"/>
      <c r="O91" s="180"/>
      <c r="P91" s="275"/>
      <c r="Q91" s="276">
        <f t="shared" si="35"/>
        <v>0</v>
      </c>
      <c r="R91" s="180">
        <v>1</v>
      </c>
      <c r="S91" s="180"/>
      <c r="T91" s="180"/>
      <c r="U91" s="180"/>
      <c r="V91" s="276">
        <f t="shared" si="36"/>
        <v>0</v>
      </c>
      <c r="W91" s="180">
        <v>1</v>
      </c>
      <c r="X91" s="180"/>
      <c r="Y91" s="180"/>
      <c r="Z91" s="180"/>
      <c r="AA91" s="276">
        <f t="shared" si="37"/>
        <v>0</v>
      </c>
      <c r="AB91" s="180">
        <v>1</v>
      </c>
      <c r="AC91" s="180"/>
      <c r="AD91" s="180"/>
      <c r="AE91" s="180"/>
      <c r="AF91" s="276">
        <f t="shared" si="38"/>
        <v>0</v>
      </c>
      <c r="AG91" s="180">
        <v>1</v>
      </c>
      <c r="AH91" s="180"/>
      <c r="AI91" s="180"/>
      <c r="AJ91" s="277"/>
      <c r="AK91" s="276">
        <f t="shared" si="39"/>
        <v>0</v>
      </c>
      <c r="AL91" s="180">
        <v>1</v>
      </c>
      <c r="AM91" s="180"/>
      <c r="AN91" s="180"/>
      <c r="AO91" s="277"/>
      <c r="AP91" s="276">
        <f t="shared" si="40"/>
        <v>0</v>
      </c>
      <c r="AQ91" s="180">
        <v>1</v>
      </c>
      <c r="AR91" s="180"/>
      <c r="AS91" s="180"/>
      <c r="AT91" s="277"/>
      <c r="AU91" s="278">
        <f t="shared" si="41"/>
        <v>0</v>
      </c>
      <c r="AV91" s="180">
        <v>1</v>
      </c>
      <c r="AW91" s="180"/>
      <c r="AX91" s="180"/>
      <c r="AY91" s="275"/>
      <c r="AZ91" s="276">
        <f t="shared" si="42"/>
        <v>0</v>
      </c>
      <c r="BA91" s="180">
        <v>1</v>
      </c>
      <c r="BB91" s="180"/>
      <c r="BC91" s="180"/>
      <c r="BD91" s="180"/>
      <c r="BE91" s="276">
        <f t="shared" si="43"/>
        <v>0</v>
      </c>
      <c r="BF91" s="180">
        <v>1</v>
      </c>
      <c r="BG91" s="180"/>
      <c r="BH91" s="180"/>
      <c r="BI91" s="180"/>
      <c r="BJ91" s="276">
        <f t="shared" si="44"/>
        <v>0</v>
      </c>
      <c r="BK91" s="153">
        <f t="shared" si="47"/>
        <v>0</v>
      </c>
      <c r="BL91" s="182">
        <v>0</v>
      </c>
      <c r="BM91" s="153">
        <f t="shared" si="45"/>
        <v>0</v>
      </c>
      <c r="BN91" s="153" t="str">
        <f t="shared" si="46"/>
        <v>geen actie</v>
      </c>
      <c r="BO91" s="149">
        <v>90</v>
      </c>
    </row>
    <row r="92" spans="1:67" ht="17.25" customHeight="1" x14ac:dyDescent="0.25">
      <c r="A92" s="149">
        <v>91</v>
      </c>
      <c r="B92" s="149" t="str">
        <f t="shared" si="32"/>
        <v>v</v>
      </c>
      <c r="C92" s="149"/>
      <c r="D92" s="200"/>
      <c r="E92" s="249"/>
      <c r="F92" s="273"/>
      <c r="G92" s="235"/>
      <c r="H92" s="176">
        <f t="shared" si="33"/>
        <v>0</v>
      </c>
      <c r="I92" s="274"/>
      <c r="J92" s="178">
        <f>[3]Aantallen!$B$1-I92</f>
        <v>2020</v>
      </c>
      <c r="K92" s="153">
        <f t="shared" si="34"/>
        <v>0</v>
      </c>
      <c r="L92" s="164"/>
      <c r="M92" s="180">
        <v>1</v>
      </c>
      <c r="N92" s="180"/>
      <c r="O92" s="180"/>
      <c r="P92" s="275"/>
      <c r="Q92" s="276">
        <f t="shared" si="35"/>
        <v>0</v>
      </c>
      <c r="R92" s="180">
        <v>1</v>
      </c>
      <c r="S92" s="180"/>
      <c r="T92" s="180"/>
      <c r="U92" s="180"/>
      <c r="V92" s="276">
        <f t="shared" si="36"/>
        <v>0</v>
      </c>
      <c r="W92" s="180">
        <v>1</v>
      </c>
      <c r="X92" s="180"/>
      <c r="Y92" s="180"/>
      <c r="Z92" s="180"/>
      <c r="AA92" s="276">
        <f t="shared" si="37"/>
        <v>0</v>
      </c>
      <c r="AB92" s="180">
        <v>1</v>
      </c>
      <c r="AC92" s="180"/>
      <c r="AD92" s="180"/>
      <c r="AE92" s="180"/>
      <c r="AF92" s="276">
        <f t="shared" si="38"/>
        <v>0</v>
      </c>
      <c r="AG92" s="180">
        <v>1</v>
      </c>
      <c r="AH92" s="180"/>
      <c r="AI92" s="180"/>
      <c r="AJ92" s="277"/>
      <c r="AK92" s="276">
        <f t="shared" si="39"/>
        <v>0</v>
      </c>
      <c r="AL92" s="180">
        <v>1</v>
      </c>
      <c r="AM92" s="180"/>
      <c r="AN92" s="180"/>
      <c r="AO92" s="277"/>
      <c r="AP92" s="276">
        <f t="shared" si="40"/>
        <v>0</v>
      </c>
      <c r="AQ92" s="180">
        <v>1</v>
      </c>
      <c r="AR92" s="180"/>
      <c r="AS92" s="180"/>
      <c r="AT92" s="277"/>
      <c r="AU92" s="278">
        <f t="shared" si="41"/>
        <v>0</v>
      </c>
      <c r="AV92" s="180">
        <v>1</v>
      </c>
      <c r="AW92" s="180"/>
      <c r="AX92" s="180"/>
      <c r="AY92" s="275"/>
      <c r="AZ92" s="276">
        <f t="shared" si="42"/>
        <v>0</v>
      </c>
      <c r="BA92" s="180">
        <v>1</v>
      </c>
      <c r="BB92" s="180"/>
      <c r="BC92" s="180"/>
      <c r="BD92" s="180"/>
      <c r="BE92" s="276">
        <f t="shared" si="43"/>
        <v>0</v>
      </c>
      <c r="BF92" s="180">
        <v>1</v>
      </c>
      <c r="BG92" s="180"/>
      <c r="BH92" s="180"/>
      <c r="BI92" s="180"/>
      <c r="BJ92" s="276">
        <f t="shared" si="44"/>
        <v>0</v>
      </c>
      <c r="BK92" s="153">
        <f t="shared" si="47"/>
        <v>0</v>
      </c>
      <c r="BL92" s="182">
        <v>0</v>
      </c>
      <c r="BM92" s="153">
        <f t="shared" si="45"/>
        <v>0</v>
      </c>
      <c r="BN92" s="153" t="str">
        <f t="shared" si="46"/>
        <v>geen actie</v>
      </c>
      <c r="BO92" s="149">
        <v>91</v>
      </c>
    </row>
    <row r="93" spans="1:67" ht="17.25" customHeight="1" x14ac:dyDescent="0.25">
      <c r="A93" s="149">
        <v>92</v>
      </c>
      <c r="B93" s="149" t="str">
        <f t="shared" si="32"/>
        <v>v</v>
      </c>
      <c r="C93" s="149"/>
      <c r="D93" s="200"/>
      <c r="E93" s="249"/>
      <c r="F93" s="273"/>
      <c r="G93" s="235"/>
      <c r="H93" s="176">
        <f t="shared" si="33"/>
        <v>0</v>
      </c>
      <c r="I93" s="274"/>
      <c r="J93" s="178">
        <f>[3]Aantallen!$B$1-I93</f>
        <v>2020</v>
      </c>
      <c r="K93" s="153">
        <f t="shared" si="34"/>
        <v>0</v>
      </c>
      <c r="L93" s="164"/>
      <c r="M93" s="180">
        <v>1</v>
      </c>
      <c r="N93" s="180"/>
      <c r="O93" s="180"/>
      <c r="P93" s="275"/>
      <c r="Q93" s="276">
        <f t="shared" si="35"/>
        <v>0</v>
      </c>
      <c r="R93" s="180">
        <v>1</v>
      </c>
      <c r="S93" s="180"/>
      <c r="T93" s="180"/>
      <c r="U93" s="180"/>
      <c r="V93" s="276">
        <f t="shared" si="36"/>
        <v>0</v>
      </c>
      <c r="W93" s="180">
        <v>1</v>
      </c>
      <c r="X93" s="180"/>
      <c r="Y93" s="180"/>
      <c r="Z93" s="180"/>
      <c r="AA93" s="276">
        <f t="shared" si="37"/>
        <v>0</v>
      </c>
      <c r="AB93" s="180">
        <v>1</v>
      </c>
      <c r="AC93" s="180"/>
      <c r="AD93" s="180"/>
      <c r="AE93" s="180"/>
      <c r="AF93" s="276">
        <f t="shared" si="38"/>
        <v>0</v>
      </c>
      <c r="AG93" s="180">
        <v>1</v>
      </c>
      <c r="AH93" s="180"/>
      <c r="AI93" s="180"/>
      <c r="AJ93" s="277"/>
      <c r="AK93" s="276">
        <f t="shared" si="39"/>
        <v>0</v>
      </c>
      <c r="AL93" s="180">
        <v>1</v>
      </c>
      <c r="AM93" s="180"/>
      <c r="AN93" s="180"/>
      <c r="AO93" s="277"/>
      <c r="AP93" s="276">
        <f t="shared" si="40"/>
        <v>0</v>
      </c>
      <c r="AQ93" s="180">
        <v>1</v>
      </c>
      <c r="AR93" s="180"/>
      <c r="AS93" s="180"/>
      <c r="AT93" s="277"/>
      <c r="AU93" s="278">
        <f t="shared" si="41"/>
        <v>0</v>
      </c>
      <c r="AV93" s="180">
        <v>1</v>
      </c>
      <c r="AW93" s="180"/>
      <c r="AX93" s="180"/>
      <c r="AY93" s="275"/>
      <c r="AZ93" s="276">
        <f t="shared" si="42"/>
        <v>0</v>
      </c>
      <c r="BA93" s="180">
        <v>1</v>
      </c>
      <c r="BB93" s="180"/>
      <c r="BC93" s="180"/>
      <c r="BD93" s="180"/>
      <c r="BE93" s="276">
        <f t="shared" si="43"/>
        <v>0</v>
      </c>
      <c r="BF93" s="180">
        <v>1</v>
      </c>
      <c r="BG93" s="180"/>
      <c r="BH93" s="180"/>
      <c r="BI93" s="180"/>
      <c r="BJ93" s="276">
        <f t="shared" si="44"/>
        <v>0</v>
      </c>
      <c r="BK93" s="153">
        <f t="shared" si="47"/>
        <v>0</v>
      </c>
      <c r="BL93" s="182">
        <v>0</v>
      </c>
      <c r="BM93" s="153">
        <f t="shared" si="45"/>
        <v>0</v>
      </c>
      <c r="BN93" s="153" t="str">
        <f t="shared" si="46"/>
        <v>geen actie</v>
      </c>
      <c r="BO93" s="149">
        <v>92</v>
      </c>
    </row>
    <row r="94" spans="1:67" ht="17.25" customHeight="1" x14ac:dyDescent="0.25">
      <c r="A94" s="149">
        <v>93</v>
      </c>
      <c r="B94" s="149" t="str">
        <f t="shared" si="32"/>
        <v>v</v>
      </c>
      <c r="C94" s="149"/>
      <c r="D94" s="200"/>
      <c r="E94" s="249"/>
      <c r="F94" s="273"/>
      <c r="G94" s="235"/>
      <c r="H94" s="176">
        <f t="shared" si="33"/>
        <v>0</v>
      </c>
      <c r="I94" s="274"/>
      <c r="J94" s="178">
        <f>[3]Aantallen!$B$1-I94</f>
        <v>2020</v>
      </c>
      <c r="K94" s="153">
        <f t="shared" si="34"/>
        <v>0</v>
      </c>
      <c r="L94" s="164"/>
      <c r="M94" s="180">
        <v>1</v>
      </c>
      <c r="N94" s="180"/>
      <c r="O94" s="180"/>
      <c r="P94" s="275"/>
      <c r="Q94" s="276">
        <f t="shared" si="35"/>
        <v>0</v>
      </c>
      <c r="R94" s="180">
        <v>1</v>
      </c>
      <c r="S94" s="180"/>
      <c r="T94" s="180"/>
      <c r="U94" s="180"/>
      <c r="V94" s="276">
        <f t="shared" si="36"/>
        <v>0</v>
      </c>
      <c r="W94" s="180">
        <v>1</v>
      </c>
      <c r="X94" s="180"/>
      <c r="Y94" s="180"/>
      <c r="Z94" s="180"/>
      <c r="AA94" s="276">
        <f t="shared" si="37"/>
        <v>0</v>
      </c>
      <c r="AB94" s="180">
        <v>1</v>
      </c>
      <c r="AC94" s="180"/>
      <c r="AD94" s="180"/>
      <c r="AE94" s="180"/>
      <c r="AF94" s="276">
        <f t="shared" si="38"/>
        <v>0</v>
      </c>
      <c r="AG94" s="180">
        <v>1</v>
      </c>
      <c r="AH94" s="180"/>
      <c r="AI94" s="180"/>
      <c r="AJ94" s="277"/>
      <c r="AK94" s="276">
        <f t="shared" si="39"/>
        <v>0</v>
      </c>
      <c r="AL94" s="180">
        <v>1</v>
      </c>
      <c r="AM94" s="180"/>
      <c r="AN94" s="180"/>
      <c r="AO94" s="277"/>
      <c r="AP94" s="276">
        <f t="shared" si="40"/>
        <v>0</v>
      </c>
      <c r="AQ94" s="180">
        <v>1</v>
      </c>
      <c r="AR94" s="180"/>
      <c r="AS94" s="180"/>
      <c r="AT94" s="277"/>
      <c r="AU94" s="278">
        <f t="shared" si="41"/>
        <v>0</v>
      </c>
      <c r="AV94" s="180">
        <v>1</v>
      </c>
      <c r="AW94" s="180"/>
      <c r="AX94" s="180"/>
      <c r="AY94" s="275"/>
      <c r="AZ94" s="276">
        <f t="shared" si="42"/>
        <v>0</v>
      </c>
      <c r="BA94" s="180">
        <v>1</v>
      </c>
      <c r="BB94" s="180"/>
      <c r="BC94" s="180"/>
      <c r="BD94" s="180"/>
      <c r="BE94" s="276">
        <f t="shared" si="43"/>
        <v>0</v>
      </c>
      <c r="BF94" s="180">
        <v>1</v>
      </c>
      <c r="BG94" s="180"/>
      <c r="BH94" s="180"/>
      <c r="BI94" s="180"/>
      <c r="BJ94" s="276">
        <f t="shared" si="44"/>
        <v>0</v>
      </c>
      <c r="BK94" s="153">
        <f t="shared" si="47"/>
        <v>0</v>
      </c>
      <c r="BL94" s="182">
        <v>0</v>
      </c>
      <c r="BM94" s="153">
        <f t="shared" si="45"/>
        <v>0</v>
      </c>
      <c r="BN94" s="153" t="str">
        <f t="shared" si="46"/>
        <v>geen actie</v>
      </c>
      <c r="BO94" s="149">
        <v>93</v>
      </c>
    </row>
    <row r="95" spans="1:67" ht="17.25" customHeight="1" x14ac:dyDescent="0.25">
      <c r="A95" s="149">
        <v>94</v>
      </c>
      <c r="B95" s="149" t="str">
        <f t="shared" si="32"/>
        <v>v</v>
      </c>
      <c r="C95" s="149"/>
      <c r="D95" s="200"/>
      <c r="E95" s="249"/>
      <c r="F95" s="273"/>
      <c r="G95" s="235"/>
      <c r="H95" s="176">
        <f t="shared" si="33"/>
        <v>0</v>
      </c>
      <c r="I95" s="274"/>
      <c r="J95" s="178">
        <f>[3]Aantallen!$B$1-I95</f>
        <v>2020</v>
      </c>
      <c r="K95" s="153">
        <f t="shared" si="34"/>
        <v>0</v>
      </c>
      <c r="L95" s="164"/>
      <c r="M95" s="180">
        <v>1</v>
      </c>
      <c r="N95" s="180"/>
      <c r="O95" s="180"/>
      <c r="P95" s="275"/>
      <c r="Q95" s="276">
        <f t="shared" si="35"/>
        <v>0</v>
      </c>
      <c r="R95" s="180">
        <v>1</v>
      </c>
      <c r="S95" s="180"/>
      <c r="T95" s="180"/>
      <c r="U95" s="180"/>
      <c r="V95" s="276">
        <f t="shared" si="36"/>
        <v>0</v>
      </c>
      <c r="W95" s="180">
        <v>1</v>
      </c>
      <c r="X95" s="180"/>
      <c r="Y95" s="180"/>
      <c r="Z95" s="180"/>
      <c r="AA95" s="276">
        <f t="shared" si="37"/>
        <v>0</v>
      </c>
      <c r="AB95" s="180">
        <v>1</v>
      </c>
      <c r="AC95" s="180"/>
      <c r="AD95" s="180"/>
      <c r="AE95" s="180"/>
      <c r="AF95" s="276">
        <f t="shared" si="38"/>
        <v>0</v>
      </c>
      <c r="AG95" s="180">
        <v>1</v>
      </c>
      <c r="AH95" s="180"/>
      <c r="AI95" s="180"/>
      <c r="AJ95" s="277"/>
      <c r="AK95" s="276">
        <f t="shared" si="39"/>
        <v>0</v>
      </c>
      <c r="AL95" s="180">
        <v>1</v>
      </c>
      <c r="AM95" s="180"/>
      <c r="AN95" s="180"/>
      <c r="AO95" s="277"/>
      <c r="AP95" s="276">
        <f t="shared" si="40"/>
        <v>0</v>
      </c>
      <c r="AQ95" s="180">
        <v>1</v>
      </c>
      <c r="AR95" s="180"/>
      <c r="AS95" s="180"/>
      <c r="AT95" s="277"/>
      <c r="AU95" s="278">
        <f t="shared" si="41"/>
        <v>0</v>
      </c>
      <c r="AV95" s="180">
        <v>1</v>
      </c>
      <c r="AW95" s="180"/>
      <c r="AX95" s="180"/>
      <c r="AY95" s="275"/>
      <c r="AZ95" s="276">
        <f t="shared" si="42"/>
        <v>0</v>
      </c>
      <c r="BA95" s="180">
        <v>1</v>
      </c>
      <c r="BB95" s="180"/>
      <c r="BC95" s="180"/>
      <c r="BD95" s="180"/>
      <c r="BE95" s="276">
        <f t="shared" si="43"/>
        <v>0</v>
      </c>
      <c r="BF95" s="180">
        <v>1</v>
      </c>
      <c r="BG95" s="180"/>
      <c r="BH95" s="180"/>
      <c r="BI95" s="180"/>
      <c r="BJ95" s="276">
        <f t="shared" si="44"/>
        <v>0</v>
      </c>
      <c r="BK95" s="153">
        <f t="shared" si="47"/>
        <v>0</v>
      </c>
      <c r="BL95" s="182">
        <v>0</v>
      </c>
      <c r="BM95" s="153">
        <f t="shared" si="45"/>
        <v>0</v>
      </c>
      <c r="BN95" s="153" t="str">
        <f t="shared" si="46"/>
        <v>geen actie</v>
      </c>
      <c r="BO95" s="149">
        <v>94</v>
      </c>
    </row>
    <row r="96" spans="1:67" ht="17.25" customHeight="1" x14ac:dyDescent="0.25">
      <c r="A96" s="149">
        <v>95</v>
      </c>
      <c r="B96" s="149" t="str">
        <f t="shared" si="32"/>
        <v>v</v>
      </c>
      <c r="C96" s="149"/>
      <c r="D96" s="200"/>
      <c r="E96" s="249"/>
      <c r="F96" s="273"/>
      <c r="G96" s="235"/>
      <c r="H96" s="176">
        <f t="shared" si="33"/>
        <v>0</v>
      </c>
      <c r="I96" s="274"/>
      <c r="J96" s="178">
        <f>[3]Aantallen!$B$1-I96</f>
        <v>2020</v>
      </c>
      <c r="K96" s="153">
        <f t="shared" si="34"/>
        <v>0</v>
      </c>
      <c r="L96" s="164"/>
      <c r="M96" s="180">
        <v>1</v>
      </c>
      <c r="N96" s="180"/>
      <c r="O96" s="180"/>
      <c r="P96" s="275"/>
      <c r="Q96" s="276">
        <f t="shared" si="35"/>
        <v>0</v>
      </c>
      <c r="R96" s="180">
        <v>1</v>
      </c>
      <c r="S96" s="180"/>
      <c r="T96" s="180"/>
      <c r="U96" s="180"/>
      <c r="V96" s="276">
        <f t="shared" si="36"/>
        <v>0</v>
      </c>
      <c r="W96" s="180">
        <v>1</v>
      </c>
      <c r="X96" s="180"/>
      <c r="Y96" s="180"/>
      <c r="Z96" s="180"/>
      <c r="AA96" s="276">
        <f t="shared" si="37"/>
        <v>0</v>
      </c>
      <c r="AB96" s="180">
        <v>1</v>
      </c>
      <c r="AC96" s="180"/>
      <c r="AD96" s="180"/>
      <c r="AE96" s="180"/>
      <c r="AF96" s="276">
        <f t="shared" si="38"/>
        <v>0</v>
      </c>
      <c r="AG96" s="180">
        <v>1</v>
      </c>
      <c r="AH96" s="180"/>
      <c r="AI96" s="180"/>
      <c r="AJ96" s="277"/>
      <c r="AK96" s="276">
        <f t="shared" si="39"/>
        <v>0</v>
      </c>
      <c r="AL96" s="180">
        <v>1</v>
      </c>
      <c r="AM96" s="180"/>
      <c r="AN96" s="180"/>
      <c r="AO96" s="277"/>
      <c r="AP96" s="276">
        <f t="shared" si="40"/>
        <v>0</v>
      </c>
      <c r="AQ96" s="180">
        <v>1</v>
      </c>
      <c r="AR96" s="180"/>
      <c r="AS96" s="180"/>
      <c r="AT96" s="277"/>
      <c r="AU96" s="278">
        <f t="shared" si="41"/>
        <v>0</v>
      </c>
      <c r="AV96" s="180">
        <v>1</v>
      </c>
      <c r="AW96" s="180"/>
      <c r="AX96" s="180"/>
      <c r="AY96" s="275"/>
      <c r="AZ96" s="276">
        <f t="shared" si="42"/>
        <v>0</v>
      </c>
      <c r="BA96" s="180">
        <v>1</v>
      </c>
      <c r="BB96" s="180"/>
      <c r="BC96" s="180"/>
      <c r="BD96" s="180"/>
      <c r="BE96" s="276">
        <f t="shared" si="43"/>
        <v>0</v>
      </c>
      <c r="BF96" s="180">
        <v>1</v>
      </c>
      <c r="BG96" s="180"/>
      <c r="BH96" s="180"/>
      <c r="BI96" s="180"/>
      <c r="BJ96" s="276">
        <f t="shared" si="44"/>
        <v>0</v>
      </c>
      <c r="BK96" s="153">
        <f t="shared" si="47"/>
        <v>0</v>
      </c>
      <c r="BL96" s="182">
        <v>0</v>
      </c>
      <c r="BM96" s="153">
        <f t="shared" si="45"/>
        <v>0</v>
      </c>
      <c r="BN96" s="153" t="str">
        <f t="shared" si="46"/>
        <v>geen actie</v>
      </c>
      <c r="BO96" s="149">
        <v>95</v>
      </c>
    </row>
    <row r="97" spans="1:67" ht="17.25" customHeight="1" x14ac:dyDescent="0.25">
      <c r="A97" s="149">
        <v>96</v>
      </c>
      <c r="B97" s="149" t="str">
        <f t="shared" si="32"/>
        <v>v</v>
      </c>
      <c r="C97" s="149"/>
      <c r="D97" s="200"/>
      <c r="E97" s="249"/>
      <c r="F97" s="273"/>
      <c r="G97" s="235"/>
      <c r="H97" s="176">
        <f t="shared" si="33"/>
        <v>0</v>
      </c>
      <c r="I97" s="274"/>
      <c r="J97" s="178">
        <f>[3]Aantallen!$B$1-I97</f>
        <v>2020</v>
      </c>
      <c r="K97" s="153">
        <f t="shared" si="34"/>
        <v>0</v>
      </c>
      <c r="L97" s="164"/>
      <c r="M97" s="180">
        <v>1</v>
      </c>
      <c r="N97" s="180"/>
      <c r="O97" s="180"/>
      <c r="P97" s="275"/>
      <c r="Q97" s="276">
        <f t="shared" si="35"/>
        <v>0</v>
      </c>
      <c r="R97" s="180">
        <v>1</v>
      </c>
      <c r="S97" s="180"/>
      <c r="T97" s="180"/>
      <c r="U97" s="180"/>
      <c r="V97" s="276">
        <f t="shared" si="36"/>
        <v>0</v>
      </c>
      <c r="W97" s="180">
        <v>1</v>
      </c>
      <c r="X97" s="180"/>
      <c r="Y97" s="180"/>
      <c r="Z97" s="180"/>
      <c r="AA97" s="276">
        <f t="shared" si="37"/>
        <v>0</v>
      </c>
      <c r="AB97" s="180">
        <v>1</v>
      </c>
      <c r="AC97" s="180"/>
      <c r="AD97" s="180"/>
      <c r="AE97" s="180"/>
      <c r="AF97" s="276">
        <f t="shared" si="38"/>
        <v>0</v>
      </c>
      <c r="AG97" s="180">
        <v>1</v>
      </c>
      <c r="AH97" s="180"/>
      <c r="AI97" s="180"/>
      <c r="AJ97" s="277"/>
      <c r="AK97" s="276">
        <f t="shared" si="39"/>
        <v>0</v>
      </c>
      <c r="AL97" s="180">
        <v>1</v>
      </c>
      <c r="AM97" s="180"/>
      <c r="AN97" s="180"/>
      <c r="AO97" s="277"/>
      <c r="AP97" s="276">
        <f t="shared" si="40"/>
        <v>0</v>
      </c>
      <c r="AQ97" s="180">
        <v>1</v>
      </c>
      <c r="AR97" s="180"/>
      <c r="AS97" s="180"/>
      <c r="AT97" s="277"/>
      <c r="AU97" s="278">
        <f t="shared" si="41"/>
        <v>0</v>
      </c>
      <c r="AV97" s="180">
        <v>1</v>
      </c>
      <c r="AW97" s="180"/>
      <c r="AX97" s="180"/>
      <c r="AY97" s="275"/>
      <c r="AZ97" s="276">
        <f t="shared" si="42"/>
        <v>0</v>
      </c>
      <c r="BA97" s="180">
        <v>1</v>
      </c>
      <c r="BB97" s="180"/>
      <c r="BC97" s="180"/>
      <c r="BD97" s="180"/>
      <c r="BE97" s="276">
        <f t="shared" si="43"/>
        <v>0</v>
      </c>
      <c r="BF97" s="180">
        <v>1</v>
      </c>
      <c r="BG97" s="180"/>
      <c r="BH97" s="180"/>
      <c r="BI97" s="180"/>
      <c r="BJ97" s="276">
        <f t="shared" si="44"/>
        <v>0</v>
      </c>
      <c r="BK97" s="153">
        <f t="shared" si="47"/>
        <v>0</v>
      </c>
      <c r="BL97" s="182">
        <v>0</v>
      </c>
      <c r="BM97" s="153">
        <f t="shared" si="45"/>
        <v>0</v>
      </c>
      <c r="BN97" s="153" t="str">
        <f t="shared" si="46"/>
        <v>geen actie</v>
      </c>
      <c r="BO97" s="149">
        <v>96</v>
      </c>
    </row>
    <row r="98" spans="1:67" ht="17.25" customHeight="1" x14ac:dyDescent="0.25">
      <c r="A98" s="149">
        <v>97</v>
      </c>
      <c r="B98" s="149" t="str">
        <f t="shared" ref="B98:B126" si="48">IF(A98=BO98,"v","x")</f>
        <v>v</v>
      </c>
      <c r="C98" s="149"/>
      <c r="D98" s="200"/>
      <c r="E98" s="249"/>
      <c r="F98" s="273"/>
      <c r="G98" s="235"/>
      <c r="H98" s="176">
        <f t="shared" ref="H98:H125" si="49">SUM(L98+Q98+V98+AA98+AF98+AK98+AP98+AU98+AZ98+BE98+BJ98)</f>
        <v>0</v>
      </c>
      <c r="I98" s="274"/>
      <c r="J98" s="178">
        <f>[3]Aantallen!$B$1-I98</f>
        <v>2020</v>
      </c>
      <c r="K98" s="153">
        <f t="shared" ref="K98:K126" si="50">H98-L98</f>
        <v>0</v>
      </c>
      <c r="L98" s="164"/>
      <c r="M98" s="180">
        <v>1</v>
      </c>
      <c r="N98" s="180"/>
      <c r="O98" s="180"/>
      <c r="P98" s="275"/>
      <c r="Q98" s="276">
        <f t="shared" ref="Q98:Q126" si="51">(SUM(N98*10+O98)/M98*10)+P98</f>
        <v>0</v>
      </c>
      <c r="R98" s="180">
        <v>1</v>
      </c>
      <c r="S98" s="180"/>
      <c r="T98" s="180"/>
      <c r="U98" s="180"/>
      <c r="V98" s="276">
        <f t="shared" ref="V98:V126" si="52">(SUM(S98*10+T98)/R98*10)+U98</f>
        <v>0</v>
      </c>
      <c r="W98" s="180">
        <v>1</v>
      </c>
      <c r="X98" s="180"/>
      <c r="Y98" s="180"/>
      <c r="Z98" s="180"/>
      <c r="AA98" s="276">
        <f t="shared" ref="AA98:AA126" si="53">(SUM(X98*10+Y98)/W98*10)+Z98</f>
        <v>0</v>
      </c>
      <c r="AB98" s="180">
        <v>1</v>
      </c>
      <c r="AC98" s="180"/>
      <c r="AD98" s="180"/>
      <c r="AE98" s="180"/>
      <c r="AF98" s="276">
        <f t="shared" ref="AF98:AF126" si="54">(SUM(AC98*10+AD98)/AB98*10)+AE98</f>
        <v>0</v>
      </c>
      <c r="AG98" s="180">
        <v>1</v>
      </c>
      <c r="AH98" s="180"/>
      <c r="AI98" s="180"/>
      <c r="AJ98" s="277"/>
      <c r="AK98" s="276">
        <f t="shared" ref="AK98:AK126" si="55">(SUM(AH98*10+AI98)/AG98*10)+AJ98</f>
        <v>0</v>
      </c>
      <c r="AL98" s="180">
        <v>1</v>
      </c>
      <c r="AM98" s="180"/>
      <c r="AN98" s="180"/>
      <c r="AO98" s="277"/>
      <c r="AP98" s="276">
        <f t="shared" ref="AP98:AP126" si="56">(SUM(AM98*10+AN98)/AL98*10)+AO98</f>
        <v>0</v>
      </c>
      <c r="AQ98" s="180">
        <v>1</v>
      </c>
      <c r="AR98" s="180"/>
      <c r="AS98" s="180"/>
      <c r="AT98" s="277"/>
      <c r="AU98" s="278">
        <f t="shared" ref="AU98:AU126" si="57">SUM(AR98*10+AS98)/AQ98*10</f>
        <v>0</v>
      </c>
      <c r="AV98" s="180">
        <v>1</v>
      </c>
      <c r="AW98" s="180"/>
      <c r="AX98" s="180"/>
      <c r="AY98" s="275"/>
      <c r="AZ98" s="276">
        <f t="shared" ref="AZ98:AZ126" si="58">(SUM(AW98*10+AX98)/AV98*10)+AY98</f>
        <v>0</v>
      </c>
      <c r="BA98" s="180">
        <v>1</v>
      </c>
      <c r="BB98" s="180"/>
      <c r="BC98" s="180"/>
      <c r="BD98" s="180"/>
      <c r="BE98" s="276">
        <f t="shared" ref="BE98:BE126" si="59">(SUM(BB98*10+BC98)/BA98*10)+BD98</f>
        <v>0</v>
      </c>
      <c r="BF98" s="180">
        <v>1</v>
      </c>
      <c r="BG98" s="180"/>
      <c r="BH98" s="180"/>
      <c r="BI98" s="180"/>
      <c r="BJ98" s="276">
        <f t="shared" ref="BJ98:BJ126" si="60">(SUM(BG98*10+BH98)/BF98*10)+BI98</f>
        <v>0</v>
      </c>
      <c r="BK98" s="153">
        <f t="shared" si="47"/>
        <v>0</v>
      </c>
      <c r="BL98" s="182">
        <v>0</v>
      </c>
      <c r="BM98" s="153">
        <f t="shared" ref="BM98:BM117" si="61">BK98-BL98</f>
        <v>0</v>
      </c>
      <c r="BN98" s="153" t="str">
        <f t="shared" ref="BN98:BN126" si="62">IF(BM98=0,"geen actie",CONCATENATE("diploma uitschrijven: ",BK98," punten"))</f>
        <v>geen actie</v>
      </c>
      <c r="BO98" s="149">
        <v>97</v>
      </c>
    </row>
    <row r="99" spans="1:67" ht="17.25" customHeight="1" x14ac:dyDescent="0.25">
      <c r="A99" s="149">
        <v>98</v>
      </c>
      <c r="B99" s="149" t="str">
        <f t="shared" si="48"/>
        <v>v</v>
      </c>
      <c r="C99" s="149"/>
      <c r="D99" s="200"/>
      <c r="E99" s="249"/>
      <c r="F99" s="273"/>
      <c r="G99" s="235"/>
      <c r="H99" s="176">
        <f t="shared" si="49"/>
        <v>0</v>
      </c>
      <c r="I99" s="274"/>
      <c r="J99" s="178">
        <f>[3]Aantallen!$B$1-I99</f>
        <v>2020</v>
      </c>
      <c r="K99" s="153">
        <f t="shared" si="50"/>
        <v>0</v>
      </c>
      <c r="L99" s="164"/>
      <c r="M99" s="180">
        <v>1</v>
      </c>
      <c r="N99" s="180"/>
      <c r="O99" s="180"/>
      <c r="P99" s="275"/>
      <c r="Q99" s="276">
        <f t="shared" si="51"/>
        <v>0</v>
      </c>
      <c r="R99" s="180">
        <v>1</v>
      </c>
      <c r="S99" s="180"/>
      <c r="T99" s="180"/>
      <c r="U99" s="180"/>
      <c r="V99" s="276">
        <f t="shared" si="52"/>
        <v>0</v>
      </c>
      <c r="W99" s="180">
        <v>1</v>
      </c>
      <c r="X99" s="180"/>
      <c r="Y99" s="180"/>
      <c r="Z99" s="180"/>
      <c r="AA99" s="276">
        <f t="shared" si="53"/>
        <v>0</v>
      </c>
      <c r="AB99" s="180">
        <v>1</v>
      </c>
      <c r="AC99" s="180"/>
      <c r="AD99" s="180"/>
      <c r="AE99" s="180"/>
      <c r="AF99" s="276">
        <f t="shared" si="54"/>
        <v>0</v>
      </c>
      <c r="AG99" s="180">
        <v>1</v>
      </c>
      <c r="AH99" s="180"/>
      <c r="AI99" s="180"/>
      <c r="AJ99" s="277"/>
      <c r="AK99" s="276">
        <f t="shared" si="55"/>
        <v>0</v>
      </c>
      <c r="AL99" s="180">
        <v>1</v>
      </c>
      <c r="AM99" s="180"/>
      <c r="AN99" s="180"/>
      <c r="AO99" s="277"/>
      <c r="AP99" s="276">
        <f t="shared" si="56"/>
        <v>0</v>
      </c>
      <c r="AQ99" s="180">
        <v>1</v>
      </c>
      <c r="AR99" s="180"/>
      <c r="AS99" s="180"/>
      <c r="AT99" s="277"/>
      <c r="AU99" s="278">
        <f t="shared" si="57"/>
        <v>0</v>
      </c>
      <c r="AV99" s="180">
        <v>1</v>
      </c>
      <c r="AW99" s="180"/>
      <c r="AX99" s="180"/>
      <c r="AY99" s="275"/>
      <c r="AZ99" s="276">
        <f t="shared" si="58"/>
        <v>0</v>
      </c>
      <c r="BA99" s="180">
        <v>1</v>
      </c>
      <c r="BB99" s="180"/>
      <c r="BC99" s="180"/>
      <c r="BD99" s="180"/>
      <c r="BE99" s="276">
        <f t="shared" si="59"/>
        <v>0</v>
      </c>
      <c r="BF99" s="180">
        <v>1</v>
      </c>
      <c r="BG99" s="180"/>
      <c r="BH99" s="180"/>
      <c r="BI99" s="180"/>
      <c r="BJ99" s="276">
        <f t="shared" si="60"/>
        <v>0</v>
      </c>
      <c r="BK99" s="153">
        <f t="shared" si="47"/>
        <v>0</v>
      </c>
      <c r="BL99" s="182">
        <v>0</v>
      </c>
      <c r="BM99" s="153">
        <f t="shared" si="61"/>
        <v>0</v>
      </c>
      <c r="BN99" s="153" t="str">
        <f t="shared" si="62"/>
        <v>geen actie</v>
      </c>
      <c r="BO99" s="149">
        <v>98</v>
      </c>
    </row>
    <row r="100" spans="1:67" ht="17.25" customHeight="1" x14ac:dyDescent="0.25">
      <c r="A100" s="149">
        <v>99</v>
      </c>
      <c r="B100" s="149" t="str">
        <f t="shared" si="48"/>
        <v>v</v>
      </c>
      <c r="C100" s="149"/>
      <c r="D100" s="200"/>
      <c r="E100" s="249"/>
      <c r="F100" s="273"/>
      <c r="G100" s="235"/>
      <c r="H100" s="176">
        <f t="shared" si="49"/>
        <v>0</v>
      </c>
      <c r="I100" s="274"/>
      <c r="J100" s="178">
        <f>[3]Aantallen!$B$1-I100</f>
        <v>2020</v>
      </c>
      <c r="K100" s="153">
        <f t="shared" si="50"/>
        <v>0</v>
      </c>
      <c r="L100" s="164"/>
      <c r="M100" s="180">
        <v>1</v>
      </c>
      <c r="N100" s="180"/>
      <c r="O100" s="180"/>
      <c r="P100" s="275"/>
      <c r="Q100" s="276">
        <f t="shared" si="51"/>
        <v>0</v>
      </c>
      <c r="R100" s="180">
        <v>1</v>
      </c>
      <c r="S100" s="180"/>
      <c r="T100" s="180"/>
      <c r="U100" s="180"/>
      <c r="V100" s="276">
        <f t="shared" si="52"/>
        <v>0</v>
      </c>
      <c r="W100" s="180">
        <v>1</v>
      </c>
      <c r="X100" s="180"/>
      <c r="Y100" s="180"/>
      <c r="Z100" s="180"/>
      <c r="AA100" s="276">
        <f t="shared" si="53"/>
        <v>0</v>
      </c>
      <c r="AB100" s="180">
        <v>1</v>
      </c>
      <c r="AC100" s="180"/>
      <c r="AD100" s="180"/>
      <c r="AE100" s="180"/>
      <c r="AF100" s="276">
        <f t="shared" si="54"/>
        <v>0</v>
      </c>
      <c r="AG100" s="180">
        <v>1</v>
      </c>
      <c r="AH100" s="180"/>
      <c r="AI100" s="180"/>
      <c r="AJ100" s="277"/>
      <c r="AK100" s="276">
        <f t="shared" si="55"/>
        <v>0</v>
      </c>
      <c r="AL100" s="180">
        <v>1</v>
      </c>
      <c r="AM100" s="180"/>
      <c r="AN100" s="180"/>
      <c r="AO100" s="277"/>
      <c r="AP100" s="276">
        <f t="shared" si="56"/>
        <v>0</v>
      </c>
      <c r="AQ100" s="180">
        <v>1</v>
      </c>
      <c r="AR100" s="180"/>
      <c r="AS100" s="180"/>
      <c r="AT100" s="277"/>
      <c r="AU100" s="278">
        <f t="shared" si="57"/>
        <v>0</v>
      </c>
      <c r="AV100" s="180">
        <v>1</v>
      </c>
      <c r="AW100" s="180"/>
      <c r="AX100" s="180"/>
      <c r="AY100" s="275"/>
      <c r="AZ100" s="276">
        <f t="shared" si="58"/>
        <v>0</v>
      </c>
      <c r="BA100" s="180">
        <v>1</v>
      </c>
      <c r="BB100" s="180"/>
      <c r="BC100" s="180"/>
      <c r="BD100" s="180"/>
      <c r="BE100" s="276">
        <f t="shared" si="59"/>
        <v>0</v>
      </c>
      <c r="BF100" s="180">
        <v>1</v>
      </c>
      <c r="BG100" s="180"/>
      <c r="BH100" s="180"/>
      <c r="BI100" s="180"/>
      <c r="BJ100" s="276">
        <f t="shared" si="60"/>
        <v>0</v>
      </c>
      <c r="BK100" s="153">
        <f t="shared" si="47"/>
        <v>0</v>
      </c>
      <c r="BL100" s="182">
        <v>0</v>
      </c>
      <c r="BM100" s="153">
        <f t="shared" si="61"/>
        <v>0</v>
      </c>
      <c r="BN100" s="153" t="str">
        <f t="shared" si="62"/>
        <v>geen actie</v>
      </c>
      <c r="BO100" s="149">
        <v>99</v>
      </c>
    </row>
    <row r="101" spans="1:67" ht="17.25" customHeight="1" x14ac:dyDescent="0.25">
      <c r="A101" s="149">
        <v>100</v>
      </c>
      <c r="B101" s="149" t="str">
        <f t="shared" si="48"/>
        <v>v</v>
      </c>
      <c r="C101" s="149"/>
      <c r="D101" s="200"/>
      <c r="E101" s="249"/>
      <c r="F101" s="273"/>
      <c r="G101" s="235"/>
      <c r="H101" s="176">
        <f t="shared" si="49"/>
        <v>0</v>
      </c>
      <c r="I101" s="274"/>
      <c r="J101" s="178">
        <f>[3]Aantallen!$B$1-I101</f>
        <v>2020</v>
      </c>
      <c r="K101" s="153">
        <f t="shared" si="50"/>
        <v>0</v>
      </c>
      <c r="L101" s="164"/>
      <c r="M101" s="180">
        <v>1</v>
      </c>
      <c r="N101" s="180"/>
      <c r="O101" s="180"/>
      <c r="P101" s="275"/>
      <c r="Q101" s="276">
        <f t="shared" si="51"/>
        <v>0</v>
      </c>
      <c r="R101" s="180">
        <v>1</v>
      </c>
      <c r="S101" s="180"/>
      <c r="T101" s="180"/>
      <c r="U101" s="180"/>
      <c r="V101" s="276">
        <f t="shared" si="52"/>
        <v>0</v>
      </c>
      <c r="W101" s="180">
        <v>1</v>
      </c>
      <c r="X101" s="180"/>
      <c r="Y101" s="180"/>
      <c r="Z101" s="180"/>
      <c r="AA101" s="276">
        <f t="shared" si="53"/>
        <v>0</v>
      </c>
      <c r="AB101" s="180">
        <v>1</v>
      </c>
      <c r="AC101" s="180"/>
      <c r="AD101" s="180"/>
      <c r="AE101" s="180"/>
      <c r="AF101" s="276">
        <f t="shared" si="54"/>
        <v>0</v>
      </c>
      <c r="AG101" s="180">
        <v>1</v>
      </c>
      <c r="AH101" s="180"/>
      <c r="AI101" s="180"/>
      <c r="AJ101" s="277"/>
      <c r="AK101" s="276">
        <f t="shared" si="55"/>
        <v>0</v>
      </c>
      <c r="AL101" s="180">
        <v>1</v>
      </c>
      <c r="AM101" s="180"/>
      <c r="AN101" s="180"/>
      <c r="AO101" s="277"/>
      <c r="AP101" s="276">
        <f t="shared" si="56"/>
        <v>0</v>
      </c>
      <c r="AQ101" s="180">
        <v>1</v>
      </c>
      <c r="AR101" s="180"/>
      <c r="AS101" s="180"/>
      <c r="AT101" s="277"/>
      <c r="AU101" s="278">
        <f t="shared" si="57"/>
        <v>0</v>
      </c>
      <c r="AV101" s="180">
        <v>1</v>
      </c>
      <c r="AW101" s="180"/>
      <c r="AX101" s="180"/>
      <c r="AY101" s="275"/>
      <c r="AZ101" s="276">
        <f t="shared" si="58"/>
        <v>0</v>
      </c>
      <c r="BA101" s="180">
        <v>1</v>
      </c>
      <c r="BB101" s="180"/>
      <c r="BC101" s="180"/>
      <c r="BD101" s="180"/>
      <c r="BE101" s="276">
        <f t="shared" si="59"/>
        <v>0</v>
      </c>
      <c r="BF101" s="180">
        <v>1</v>
      </c>
      <c r="BG101" s="180"/>
      <c r="BH101" s="180"/>
      <c r="BI101" s="180"/>
      <c r="BJ101" s="276">
        <f t="shared" si="60"/>
        <v>0</v>
      </c>
      <c r="BK101" s="153">
        <f t="shared" si="47"/>
        <v>0</v>
      </c>
      <c r="BL101" s="182">
        <v>0</v>
      </c>
      <c r="BM101" s="153">
        <f t="shared" si="61"/>
        <v>0</v>
      </c>
      <c r="BN101" s="153" t="str">
        <f t="shared" si="62"/>
        <v>geen actie</v>
      </c>
      <c r="BO101" s="149">
        <v>100</v>
      </c>
    </row>
    <row r="102" spans="1:67" ht="17.25" customHeight="1" x14ac:dyDescent="0.25">
      <c r="A102" s="149">
        <v>101</v>
      </c>
      <c r="B102" s="149" t="str">
        <f t="shared" si="48"/>
        <v>v</v>
      </c>
      <c r="C102" s="149"/>
      <c r="D102" s="200"/>
      <c r="E102" s="249"/>
      <c r="F102" s="273"/>
      <c r="G102" s="235"/>
      <c r="H102" s="176">
        <f t="shared" si="49"/>
        <v>0</v>
      </c>
      <c r="I102" s="274"/>
      <c r="J102" s="178">
        <f>[3]Aantallen!$B$1-I102</f>
        <v>2020</v>
      </c>
      <c r="K102" s="153">
        <f t="shared" si="50"/>
        <v>0</v>
      </c>
      <c r="L102" s="164"/>
      <c r="M102" s="180">
        <v>1</v>
      </c>
      <c r="N102" s="180"/>
      <c r="O102" s="180"/>
      <c r="P102" s="275"/>
      <c r="Q102" s="276">
        <f t="shared" si="51"/>
        <v>0</v>
      </c>
      <c r="R102" s="180">
        <v>1</v>
      </c>
      <c r="S102" s="180"/>
      <c r="T102" s="180"/>
      <c r="U102" s="180"/>
      <c r="V102" s="276">
        <f t="shared" si="52"/>
        <v>0</v>
      </c>
      <c r="W102" s="180">
        <v>1</v>
      </c>
      <c r="X102" s="180"/>
      <c r="Y102" s="180"/>
      <c r="Z102" s="180"/>
      <c r="AA102" s="276">
        <f t="shared" si="53"/>
        <v>0</v>
      </c>
      <c r="AB102" s="180">
        <v>1</v>
      </c>
      <c r="AC102" s="180"/>
      <c r="AD102" s="180"/>
      <c r="AE102" s="180"/>
      <c r="AF102" s="276">
        <f t="shared" si="54"/>
        <v>0</v>
      </c>
      <c r="AG102" s="180">
        <v>1</v>
      </c>
      <c r="AH102" s="180"/>
      <c r="AI102" s="180"/>
      <c r="AJ102" s="277"/>
      <c r="AK102" s="276">
        <f t="shared" si="55"/>
        <v>0</v>
      </c>
      <c r="AL102" s="180">
        <v>1</v>
      </c>
      <c r="AM102" s="180"/>
      <c r="AN102" s="180"/>
      <c r="AO102" s="277"/>
      <c r="AP102" s="276">
        <f t="shared" si="56"/>
        <v>0</v>
      </c>
      <c r="AQ102" s="180">
        <v>1</v>
      </c>
      <c r="AR102" s="180"/>
      <c r="AS102" s="180"/>
      <c r="AT102" s="277"/>
      <c r="AU102" s="278">
        <f t="shared" si="57"/>
        <v>0</v>
      </c>
      <c r="AV102" s="180">
        <v>1</v>
      </c>
      <c r="AW102" s="180"/>
      <c r="AX102" s="180"/>
      <c r="AY102" s="275"/>
      <c r="AZ102" s="276">
        <f t="shared" si="58"/>
        <v>0</v>
      </c>
      <c r="BA102" s="180">
        <v>1</v>
      </c>
      <c r="BB102" s="180"/>
      <c r="BC102" s="180"/>
      <c r="BD102" s="180"/>
      <c r="BE102" s="276">
        <f t="shared" si="59"/>
        <v>0</v>
      </c>
      <c r="BF102" s="180">
        <v>1</v>
      </c>
      <c r="BG102" s="180"/>
      <c r="BH102" s="180"/>
      <c r="BI102" s="180"/>
      <c r="BJ102" s="276">
        <f t="shared" si="60"/>
        <v>0</v>
      </c>
      <c r="BK102" s="153">
        <f t="shared" ref="BK102:BK126" si="63">IF(H102&lt;250,0,IF(H102&lt;500,250,IF(H102&lt;750,"500",IF(H102&lt;1000,750,IF(H102&lt;1500,1000,IF(H102&lt;2000,1500,IF(H102&lt;2500,2000,IF(H102&lt;3000,2500,3000))))))))</f>
        <v>0</v>
      </c>
      <c r="BL102" s="182">
        <v>0</v>
      </c>
      <c r="BM102" s="153">
        <f t="shared" si="61"/>
        <v>0</v>
      </c>
      <c r="BN102" s="153" t="str">
        <f t="shared" si="62"/>
        <v>geen actie</v>
      </c>
      <c r="BO102" s="149">
        <v>101</v>
      </c>
    </row>
    <row r="103" spans="1:67" ht="17.25" customHeight="1" x14ac:dyDescent="0.25">
      <c r="A103" s="149">
        <v>102</v>
      </c>
      <c r="B103" s="149" t="str">
        <f t="shared" si="48"/>
        <v>v</v>
      </c>
      <c r="C103" s="149"/>
      <c r="D103" s="200"/>
      <c r="E103" s="249"/>
      <c r="F103" s="273"/>
      <c r="G103" s="235"/>
      <c r="H103" s="176">
        <f t="shared" si="49"/>
        <v>0</v>
      </c>
      <c r="I103" s="274"/>
      <c r="J103" s="178">
        <f>[3]Aantallen!$B$1-I103</f>
        <v>2020</v>
      </c>
      <c r="K103" s="153">
        <f t="shared" si="50"/>
        <v>0</v>
      </c>
      <c r="L103" s="164"/>
      <c r="M103" s="180">
        <v>1</v>
      </c>
      <c r="N103" s="180"/>
      <c r="O103" s="180"/>
      <c r="P103" s="275"/>
      <c r="Q103" s="276">
        <f t="shared" si="51"/>
        <v>0</v>
      </c>
      <c r="R103" s="180">
        <v>1</v>
      </c>
      <c r="S103" s="180"/>
      <c r="T103" s="180"/>
      <c r="U103" s="180"/>
      <c r="V103" s="276">
        <f t="shared" si="52"/>
        <v>0</v>
      </c>
      <c r="W103" s="180">
        <v>1</v>
      </c>
      <c r="X103" s="180"/>
      <c r="Y103" s="180"/>
      <c r="Z103" s="180"/>
      <c r="AA103" s="276">
        <f t="shared" si="53"/>
        <v>0</v>
      </c>
      <c r="AB103" s="180">
        <v>1</v>
      </c>
      <c r="AC103" s="180"/>
      <c r="AD103" s="180"/>
      <c r="AE103" s="180"/>
      <c r="AF103" s="276">
        <f t="shared" si="54"/>
        <v>0</v>
      </c>
      <c r="AG103" s="180">
        <v>1</v>
      </c>
      <c r="AH103" s="180"/>
      <c r="AI103" s="180"/>
      <c r="AJ103" s="277"/>
      <c r="AK103" s="276">
        <f t="shared" si="55"/>
        <v>0</v>
      </c>
      <c r="AL103" s="180">
        <v>1</v>
      </c>
      <c r="AM103" s="180"/>
      <c r="AN103" s="180"/>
      <c r="AO103" s="277"/>
      <c r="AP103" s="276">
        <f t="shared" si="56"/>
        <v>0</v>
      </c>
      <c r="AQ103" s="180">
        <v>1</v>
      </c>
      <c r="AR103" s="180"/>
      <c r="AS103" s="180"/>
      <c r="AT103" s="277"/>
      <c r="AU103" s="278">
        <f t="shared" si="57"/>
        <v>0</v>
      </c>
      <c r="AV103" s="180">
        <v>1</v>
      </c>
      <c r="AW103" s="180"/>
      <c r="AX103" s="180"/>
      <c r="AY103" s="275"/>
      <c r="AZ103" s="276">
        <f t="shared" si="58"/>
        <v>0</v>
      </c>
      <c r="BA103" s="180">
        <v>1</v>
      </c>
      <c r="BB103" s="180"/>
      <c r="BC103" s="180"/>
      <c r="BD103" s="180"/>
      <c r="BE103" s="276">
        <f t="shared" si="59"/>
        <v>0</v>
      </c>
      <c r="BF103" s="180">
        <v>1</v>
      </c>
      <c r="BG103" s="180"/>
      <c r="BH103" s="180"/>
      <c r="BI103" s="180"/>
      <c r="BJ103" s="276">
        <f t="shared" si="60"/>
        <v>0</v>
      </c>
      <c r="BK103" s="153">
        <f t="shared" si="63"/>
        <v>0</v>
      </c>
      <c r="BL103" s="182">
        <v>0</v>
      </c>
      <c r="BM103" s="153">
        <f t="shared" si="61"/>
        <v>0</v>
      </c>
      <c r="BN103" s="153" t="str">
        <f t="shared" si="62"/>
        <v>geen actie</v>
      </c>
      <c r="BO103" s="149">
        <v>102</v>
      </c>
    </row>
    <row r="104" spans="1:67" ht="17.25" customHeight="1" x14ac:dyDescent="0.25">
      <c r="A104" s="149">
        <v>103</v>
      </c>
      <c r="B104" s="149" t="str">
        <f t="shared" si="48"/>
        <v>v</v>
      </c>
      <c r="C104" s="149"/>
      <c r="D104" s="200"/>
      <c r="E104" s="249"/>
      <c r="F104" s="273"/>
      <c r="G104" s="235"/>
      <c r="H104" s="176">
        <f t="shared" si="49"/>
        <v>0</v>
      </c>
      <c r="I104" s="274"/>
      <c r="J104" s="178">
        <f>[3]Aantallen!$B$1-I104</f>
        <v>2020</v>
      </c>
      <c r="K104" s="153">
        <f t="shared" si="50"/>
        <v>0</v>
      </c>
      <c r="L104" s="164"/>
      <c r="M104" s="180">
        <v>1</v>
      </c>
      <c r="N104" s="180"/>
      <c r="O104" s="180"/>
      <c r="P104" s="275"/>
      <c r="Q104" s="276">
        <f t="shared" si="51"/>
        <v>0</v>
      </c>
      <c r="R104" s="180">
        <v>1</v>
      </c>
      <c r="S104" s="180"/>
      <c r="T104" s="180"/>
      <c r="U104" s="180"/>
      <c r="V104" s="276">
        <f t="shared" si="52"/>
        <v>0</v>
      </c>
      <c r="W104" s="180">
        <v>1</v>
      </c>
      <c r="X104" s="180"/>
      <c r="Y104" s="180"/>
      <c r="Z104" s="180"/>
      <c r="AA104" s="276">
        <f t="shared" si="53"/>
        <v>0</v>
      </c>
      <c r="AB104" s="180">
        <v>1</v>
      </c>
      <c r="AC104" s="180"/>
      <c r="AD104" s="180"/>
      <c r="AE104" s="180"/>
      <c r="AF104" s="276">
        <f t="shared" si="54"/>
        <v>0</v>
      </c>
      <c r="AG104" s="180">
        <v>1</v>
      </c>
      <c r="AH104" s="180"/>
      <c r="AI104" s="180"/>
      <c r="AJ104" s="277"/>
      <c r="AK104" s="276">
        <f t="shared" si="55"/>
        <v>0</v>
      </c>
      <c r="AL104" s="180">
        <v>1</v>
      </c>
      <c r="AM104" s="180"/>
      <c r="AN104" s="180"/>
      <c r="AO104" s="277"/>
      <c r="AP104" s="276">
        <f t="shared" si="56"/>
        <v>0</v>
      </c>
      <c r="AQ104" s="180">
        <v>1</v>
      </c>
      <c r="AR104" s="180"/>
      <c r="AS104" s="180"/>
      <c r="AT104" s="277"/>
      <c r="AU104" s="278">
        <f t="shared" si="57"/>
        <v>0</v>
      </c>
      <c r="AV104" s="180">
        <v>1</v>
      </c>
      <c r="AW104" s="180"/>
      <c r="AX104" s="180"/>
      <c r="AY104" s="275"/>
      <c r="AZ104" s="276">
        <f t="shared" si="58"/>
        <v>0</v>
      </c>
      <c r="BA104" s="180">
        <v>1</v>
      </c>
      <c r="BB104" s="180"/>
      <c r="BC104" s="180"/>
      <c r="BD104" s="180"/>
      <c r="BE104" s="276">
        <f t="shared" si="59"/>
        <v>0</v>
      </c>
      <c r="BF104" s="180">
        <v>1</v>
      </c>
      <c r="BG104" s="180"/>
      <c r="BH104" s="180"/>
      <c r="BI104" s="180"/>
      <c r="BJ104" s="276">
        <f t="shared" si="60"/>
        <v>0</v>
      </c>
      <c r="BK104" s="153">
        <f t="shared" si="63"/>
        <v>0</v>
      </c>
      <c r="BL104" s="182">
        <v>0</v>
      </c>
      <c r="BM104" s="153">
        <f t="shared" si="61"/>
        <v>0</v>
      </c>
      <c r="BN104" s="153" t="str">
        <f t="shared" si="62"/>
        <v>geen actie</v>
      </c>
      <c r="BO104" s="149">
        <v>103</v>
      </c>
    </row>
    <row r="105" spans="1:67" ht="17.25" customHeight="1" x14ac:dyDescent="0.25">
      <c r="A105" s="149">
        <v>104</v>
      </c>
      <c r="B105" s="149" t="str">
        <f t="shared" si="48"/>
        <v>v</v>
      </c>
      <c r="C105" s="149"/>
      <c r="D105" s="200"/>
      <c r="E105" s="249"/>
      <c r="F105" s="273"/>
      <c r="G105" s="235"/>
      <c r="H105" s="176">
        <f t="shared" si="49"/>
        <v>0</v>
      </c>
      <c r="I105" s="274"/>
      <c r="J105" s="178">
        <f>[3]Aantallen!$B$1-I105</f>
        <v>2020</v>
      </c>
      <c r="K105" s="153">
        <f t="shared" si="50"/>
        <v>0</v>
      </c>
      <c r="L105" s="164"/>
      <c r="M105" s="180">
        <v>1</v>
      </c>
      <c r="N105" s="180"/>
      <c r="O105" s="180"/>
      <c r="P105" s="275"/>
      <c r="Q105" s="276">
        <f t="shared" si="51"/>
        <v>0</v>
      </c>
      <c r="R105" s="180">
        <v>1</v>
      </c>
      <c r="S105" s="180"/>
      <c r="T105" s="180"/>
      <c r="U105" s="180"/>
      <c r="V105" s="276">
        <f t="shared" si="52"/>
        <v>0</v>
      </c>
      <c r="W105" s="180">
        <v>1</v>
      </c>
      <c r="X105" s="180"/>
      <c r="Y105" s="180"/>
      <c r="Z105" s="180"/>
      <c r="AA105" s="276">
        <f t="shared" si="53"/>
        <v>0</v>
      </c>
      <c r="AB105" s="180">
        <v>1</v>
      </c>
      <c r="AC105" s="180"/>
      <c r="AD105" s="180"/>
      <c r="AE105" s="180"/>
      <c r="AF105" s="276">
        <f t="shared" si="54"/>
        <v>0</v>
      </c>
      <c r="AG105" s="180">
        <v>1</v>
      </c>
      <c r="AH105" s="180"/>
      <c r="AI105" s="180"/>
      <c r="AJ105" s="277"/>
      <c r="AK105" s="276">
        <f t="shared" si="55"/>
        <v>0</v>
      </c>
      <c r="AL105" s="180">
        <v>1</v>
      </c>
      <c r="AM105" s="180"/>
      <c r="AN105" s="180"/>
      <c r="AO105" s="277"/>
      <c r="AP105" s="276">
        <f t="shared" si="56"/>
        <v>0</v>
      </c>
      <c r="AQ105" s="180">
        <v>1</v>
      </c>
      <c r="AR105" s="180"/>
      <c r="AS105" s="180"/>
      <c r="AT105" s="277"/>
      <c r="AU105" s="278">
        <f t="shared" si="57"/>
        <v>0</v>
      </c>
      <c r="AV105" s="180">
        <v>1</v>
      </c>
      <c r="AW105" s="180"/>
      <c r="AX105" s="180"/>
      <c r="AY105" s="275"/>
      <c r="AZ105" s="276">
        <f t="shared" si="58"/>
        <v>0</v>
      </c>
      <c r="BA105" s="180">
        <v>1</v>
      </c>
      <c r="BB105" s="180"/>
      <c r="BC105" s="180"/>
      <c r="BD105" s="180"/>
      <c r="BE105" s="276">
        <f t="shared" si="59"/>
        <v>0</v>
      </c>
      <c r="BF105" s="180">
        <v>1</v>
      </c>
      <c r="BG105" s="180"/>
      <c r="BH105" s="180"/>
      <c r="BI105" s="180"/>
      <c r="BJ105" s="276">
        <f t="shared" si="60"/>
        <v>0</v>
      </c>
      <c r="BK105" s="153">
        <f t="shared" si="63"/>
        <v>0</v>
      </c>
      <c r="BL105" s="182">
        <v>0</v>
      </c>
      <c r="BM105" s="153">
        <f t="shared" si="61"/>
        <v>0</v>
      </c>
      <c r="BN105" s="153" t="str">
        <f t="shared" si="62"/>
        <v>geen actie</v>
      </c>
      <c r="BO105" s="149">
        <v>104</v>
      </c>
    </row>
    <row r="106" spans="1:67" ht="17.25" customHeight="1" x14ac:dyDescent="0.25">
      <c r="A106" s="149">
        <v>105</v>
      </c>
      <c r="B106" s="149" t="str">
        <f t="shared" si="48"/>
        <v>v</v>
      </c>
      <c r="C106" s="149"/>
      <c r="D106" s="200"/>
      <c r="E106" s="249"/>
      <c r="F106" s="273"/>
      <c r="G106" s="235"/>
      <c r="H106" s="176">
        <f t="shared" si="49"/>
        <v>0</v>
      </c>
      <c r="I106" s="274"/>
      <c r="J106" s="178">
        <f>[3]Aantallen!$B$1-I106</f>
        <v>2020</v>
      </c>
      <c r="K106" s="153">
        <f t="shared" si="50"/>
        <v>0</v>
      </c>
      <c r="L106" s="164"/>
      <c r="M106" s="180">
        <v>1</v>
      </c>
      <c r="N106" s="180"/>
      <c r="O106" s="180"/>
      <c r="P106" s="275"/>
      <c r="Q106" s="276">
        <f t="shared" si="51"/>
        <v>0</v>
      </c>
      <c r="R106" s="180">
        <v>1</v>
      </c>
      <c r="S106" s="180"/>
      <c r="T106" s="180"/>
      <c r="U106" s="180"/>
      <c r="V106" s="276">
        <f t="shared" si="52"/>
        <v>0</v>
      </c>
      <c r="W106" s="180">
        <v>1</v>
      </c>
      <c r="X106" s="180"/>
      <c r="Y106" s="180"/>
      <c r="Z106" s="180"/>
      <c r="AA106" s="276">
        <f t="shared" si="53"/>
        <v>0</v>
      </c>
      <c r="AB106" s="180">
        <v>1</v>
      </c>
      <c r="AC106" s="180"/>
      <c r="AD106" s="180"/>
      <c r="AE106" s="180"/>
      <c r="AF106" s="276">
        <f t="shared" si="54"/>
        <v>0</v>
      </c>
      <c r="AG106" s="180">
        <v>1</v>
      </c>
      <c r="AH106" s="180"/>
      <c r="AI106" s="180"/>
      <c r="AJ106" s="277"/>
      <c r="AK106" s="276">
        <f t="shared" si="55"/>
        <v>0</v>
      </c>
      <c r="AL106" s="180">
        <v>1</v>
      </c>
      <c r="AM106" s="180"/>
      <c r="AN106" s="180"/>
      <c r="AO106" s="277"/>
      <c r="AP106" s="276">
        <f t="shared" si="56"/>
        <v>0</v>
      </c>
      <c r="AQ106" s="180">
        <v>1</v>
      </c>
      <c r="AR106" s="180"/>
      <c r="AS106" s="180"/>
      <c r="AT106" s="277"/>
      <c r="AU106" s="278">
        <f t="shared" si="57"/>
        <v>0</v>
      </c>
      <c r="AV106" s="180">
        <v>1</v>
      </c>
      <c r="AW106" s="180"/>
      <c r="AX106" s="180"/>
      <c r="AY106" s="275"/>
      <c r="AZ106" s="276">
        <f t="shared" si="58"/>
        <v>0</v>
      </c>
      <c r="BA106" s="180">
        <v>1</v>
      </c>
      <c r="BB106" s="180"/>
      <c r="BC106" s="180"/>
      <c r="BD106" s="180"/>
      <c r="BE106" s="276">
        <f t="shared" si="59"/>
        <v>0</v>
      </c>
      <c r="BF106" s="180">
        <v>1</v>
      </c>
      <c r="BG106" s="180"/>
      <c r="BH106" s="180"/>
      <c r="BI106" s="180"/>
      <c r="BJ106" s="276">
        <f t="shared" si="60"/>
        <v>0</v>
      </c>
      <c r="BK106" s="153">
        <f t="shared" si="63"/>
        <v>0</v>
      </c>
      <c r="BL106" s="182">
        <v>0</v>
      </c>
      <c r="BM106" s="153">
        <f t="shared" si="61"/>
        <v>0</v>
      </c>
      <c r="BN106" s="153" t="str">
        <f t="shared" si="62"/>
        <v>geen actie</v>
      </c>
      <c r="BO106" s="149">
        <v>105</v>
      </c>
    </row>
    <row r="107" spans="1:67" ht="17.25" customHeight="1" x14ac:dyDescent="0.25">
      <c r="A107" s="149">
        <v>106</v>
      </c>
      <c r="B107" s="149" t="str">
        <f t="shared" si="48"/>
        <v>v</v>
      </c>
      <c r="C107" s="149"/>
      <c r="D107" s="200"/>
      <c r="E107" s="249"/>
      <c r="F107" s="273"/>
      <c r="G107" s="235"/>
      <c r="H107" s="176">
        <f t="shared" si="49"/>
        <v>0</v>
      </c>
      <c r="I107" s="274"/>
      <c r="J107" s="178">
        <f>[3]Aantallen!$B$1-I107</f>
        <v>2020</v>
      </c>
      <c r="K107" s="153">
        <f t="shared" si="50"/>
        <v>0</v>
      </c>
      <c r="L107" s="164"/>
      <c r="M107" s="180">
        <v>1</v>
      </c>
      <c r="N107" s="180"/>
      <c r="O107" s="180"/>
      <c r="P107" s="275"/>
      <c r="Q107" s="276">
        <f t="shared" si="51"/>
        <v>0</v>
      </c>
      <c r="R107" s="180">
        <v>1</v>
      </c>
      <c r="S107" s="180"/>
      <c r="T107" s="180"/>
      <c r="U107" s="180"/>
      <c r="V107" s="276">
        <f t="shared" si="52"/>
        <v>0</v>
      </c>
      <c r="W107" s="180">
        <v>1</v>
      </c>
      <c r="X107" s="180"/>
      <c r="Y107" s="180"/>
      <c r="Z107" s="180"/>
      <c r="AA107" s="276">
        <f t="shared" si="53"/>
        <v>0</v>
      </c>
      <c r="AB107" s="180">
        <v>1</v>
      </c>
      <c r="AC107" s="180"/>
      <c r="AD107" s="180"/>
      <c r="AE107" s="180"/>
      <c r="AF107" s="276">
        <f t="shared" si="54"/>
        <v>0</v>
      </c>
      <c r="AG107" s="180">
        <v>1</v>
      </c>
      <c r="AH107" s="180"/>
      <c r="AI107" s="180"/>
      <c r="AJ107" s="277"/>
      <c r="AK107" s="276">
        <f t="shared" si="55"/>
        <v>0</v>
      </c>
      <c r="AL107" s="180">
        <v>1</v>
      </c>
      <c r="AM107" s="180"/>
      <c r="AN107" s="180"/>
      <c r="AO107" s="277"/>
      <c r="AP107" s="276">
        <f t="shared" si="56"/>
        <v>0</v>
      </c>
      <c r="AQ107" s="180">
        <v>1</v>
      </c>
      <c r="AR107" s="180"/>
      <c r="AS107" s="180"/>
      <c r="AT107" s="277"/>
      <c r="AU107" s="278">
        <f t="shared" si="57"/>
        <v>0</v>
      </c>
      <c r="AV107" s="180">
        <v>1</v>
      </c>
      <c r="AW107" s="180"/>
      <c r="AX107" s="180"/>
      <c r="AY107" s="275"/>
      <c r="AZ107" s="276">
        <f t="shared" si="58"/>
        <v>0</v>
      </c>
      <c r="BA107" s="180">
        <v>1</v>
      </c>
      <c r="BB107" s="180"/>
      <c r="BC107" s="180"/>
      <c r="BD107" s="180"/>
      <c r="BE107" s="276">
        <f t="shared" si="59"/>
        <v>0</v>
      </c>
      <c r="BF107" s="180">
        <v>1</v>
      </c>
      <c r="BG107" s="180"/>
      <c r="BH107" s="180"/>
      <c r="BI107" s="180"/>
      <c r="BJ107" s="276">
        <f t="shared" si="60"/>
        <v>0</v>
      </c>
      <c r="BK107" s="153">
        <f t="shared" si="63"/>
        <v>0</v>
      </c>
      <c r="BL107" s="182">
        <v>0</v>
      </c>
      <c r="BM107" s="153">
        <f t="shared" si="61"/>
        <v>0</v>
      </c>
      <c r="BN107" s="153" t="str">
        <f t="shared" si="62"/>
        <v>geen actie</v>
      </c>
      <c r="BO107" s="149">
        <v>106</v>
      </c>
    </row>
    <row r="108" spans="1:67" ht="17.25" customHeight="1" x14ac:dyDescent="0.25">
      <c r="A108" s="149">
        <v>107</v>
      </c>
      <c r="B108" s="149" t="str">
        <f t="shared" si="48"/>
        <v>v</v>
      </c>
      <c r="C108" s="149"/>
      <c r="D108" s="200"/>
      <c r="E108" s="249"/>
      <c r="F108" s="273"/>
      <c r="G108" s="235"/>
      <c r="H108" s="176">
        <f t="shared" si="49"/>
        <v>0</v>
      </c>
      <c r="I108" s="274"/>
      <c r="J108" s="178">
        <f>[3]Aantallen!$B$1-I108</f>
        <v>2020</v>
      </c>
      <c r="K108" s="153">
        <f t="shared" si="50"/>
        <v>0</v>
      </c>
      <c r="L108" s="164"/>
      <c r="M108" s="180">
        <v>1</v>
      </c>
      <c r="N108" s="180"/>
      <c r="O108" s="180"/>
      <c r="P108" s="275"/>
      <c r="Q108" s="276">
        <f t="shared" si="51"/>
        <v>0</v>
      </c>
      <c r="R108" s="180">
        <v>1</v>
      </c>
      <c r="S108" s="180"/>
      <c r="T108" s="180"/>
      <c r="U108" s="180"/>
      <c r="V108" s="276">
        <f t="shared" si="52"/>
        <v>0</v>
      </c>
      <c r="W108" s="180">
        <v>1</v>
      </c>
      <c r="X108" s="180"/>
      <c r="Y108" s="180"/>
      <c r="Z108" s="180"/>
      <c r="AA108" s="276">
        <f t="shared" si="53"/>
        <v>0</v>
      </c>
      <c r="AB108" s="180">
        <v>1</v>
      </c>
      <c r="AC108" s="180"/>
      <c r="AD108" s="180"/>
      <c r="AE108" s="180"/>
      <c r="AF108" s="276">
        <f t="shared" si="54"/>
        <v>0</v>
      </c>
      <c r="AG108" s="180">
        <v>1</v>
      </c>
      <c r="AH108" s="180"/>
      <c r="AI108" s="180"/>
      <c r="AJ108" s="277"/>
      <c r="AK108" s="276">
        <f t="shared" si="55"/>
        <v>0</v>
      </c>
      <c r="AL108" s="180">
        <v>1</v>
      </c>
      <c r="AM108" s="180"/>
      <c r="AN108" s="180"/>
      <c r="AO108" s="277"/>
      <c r="AP108" s="276">
        <f t="shared" si="56"/>
        <v>0</v>
      </c>
      <c r="AQ108" s="180">
        <v>1</v>
      </c>
      <c r="AR108" s="180"/>
      <c r="AS108" s="180"/>
      <c r="AT108" s="277"/>
      <c r="AU108" s="278">
        <f t="shared" si="57"/>
        <v>0</v>
      </c>
      <c r="AV108" s="180">
        <v>1</v>
      </c>
      <c r="AW108" s="180"/>
      <c r="AX108" s="180"/>
      <c r="AY108" s="275"/>
      <c r="AZ108" s="276">
        <f t="shared" si="58"/>
        <v>0</v>
      </c>
      <c r="BA108" s="180">
        <v>1</v>
      </c>
      <c r="BB108" s="180"/>
      <c r="BC108" s="180"/>
      <c r="BD108" s="180"/>
      <c r="BE108" s="276">
        <f t="shared" si="59"/>
        <v>0</v>
      </c>
      <c r="BF108" s="180">
        <v>1</v>
      </c>
      <c r="BG108" s="180"/>
      <c r="BH108" s="180"/>
      <c r="BI108" s="180"/>
      <c r="BJ108" s="276">
        <f t="shared" si="60"/>
        <v>0</v>
      </c>
      <c r="BK108" s="153">
        <f t="shared" si="63"/>
        <v>0</v>
      </c>
      <c r="BL108" s="182">
        <v>0</v>
      </c>
      <c r="BM108" s="153">
        <f t="shared" si="61"/>
        <v>0</v>
      </c>
      <c r="BN108" s="153" t="str">
        <f t="shared" si="62"/>
        <v>geen actie</v>
      </c>
      <c r="BO108" s="149">
        <v>107</v>
      </c>
    </row>
    <row r="109" spans="1:67" ht="17.25" customHeight="1" x14ac:dyDescent="0.25">
      <c r="A109" s="149">
        <v>108</v>
      </c>
      <c r="B109" s="149" t="str">
        <f t="shared" si="48"/>
        <v>v</v>
      </c>
      <c r="C109" s="149"/>
      <c r="D109" s="200"/>
      <c r="E109" s="249"/>
      <c r="F109" s="273"/>
      <c r="G109" s="235"/>
      <c r="H109" s="176">
        <f t="shared" si="49"/>
        <v>0</v>
      </c>
      <c r="I109" s="274"/>
      <c r="J109" s="178">
        <f>[3]Aantallen!$B$1-I109</f>
        <v>2020</v>
      </c>
      <c r="K109" s="153">
        <f t="shared" si="50"/>
        <v>0</v>
      </c>
      <c r="L109" s="164"/>
      <c r="M109" s="180">
        <v>1</v>
      </c>
      <c r="N109" s="180"/>
      <c r="O109" s="180"/>
      <c r="P109" s="275"/>
      <c r="Q109" s="276">
        <f t="shared" si="51"/>
        <v>0</v>
      </c>
      <c r="R109" s="180">
        <v>1</v>
      </c>
      <c r="S109" s="180"/>
      <c r="T109" s="180"/>
      <c r="U109" s="180"/>
      <c r="V109" s="276">
        <f t="shared" si="52"/>
        <v>0</v>
      </c>
      <c r="W109" s="180">
        <v>1</v>
      </c>
      <c r="X109" s="180"/>
      <c r="Y109" s="180"/>
      <c r="Z109" s="180"/>
      <c r="AA109" s="276">
        <f t="shared" si="53"/>
        <v>0</v>
      </c>
      <c r="AB109" s="180">
        <v>1</v>
      </c>
      <c r="AC109" s="180"/>
      <c r="AD109" s="180"/>
      <c r="AE109" s="180"/>
      <c r="AF109" s="276">
        <f t="shared" si="54"/>
        <v>0</v>
      </c>
      <c r="AG109" s="180">
        <v>1</v>
      </c>
      <c r="AH109" s="180"/>
      <c r="AI109" s="180"/>
      <c r="AJ109" s="277"/>
      <c r="AK109" s="276">
        <f t="shared" si="55"/>
        <v>0</v>
      </c>
      <c r="AL109" s="180">
        <v>1</v>
      </c>
      <c r="AM109" s="180"/>
      <c r="AN109" s="180"/>
      <c r="AO109" s="277"/>
      <c r="AP109" s="276">
        <f t="shared" si="56"/>
        <v>0</v>
      </c>
      <c r="AQ109" s="180">
        <v>1</v>
      </c>
      <c r="AR109" s="180"/>
      <c r="AS109" s="180"/>
      <c r="AT109" s="277"/>
      <c r="AU109" s="278">
        <f t="shared" si="57"/>
        <v>0</v>
      </c>
      <c r="AV109" s="180">
        <v>1</v>
      </c>
      <c r="AW109" s="180"/>
      <c r="AX109" s="180"/>
      <c r="AY109" s="275"/>
      <c r="AZ109" s="276">
        <f t="shared" si="58"/>
        <v>0</v>
      </c>
      <c r="BA109" s="180">
        <v>1</v>
      </c>
      <c r="BB109" s="180"/>
      <c r="BC109" s="180"/>
      <c r="BD109" s="180"/>
      <c r="BE109" s="276">
        <f t="shared" si="59"/>
        <v>0</v>
      </c>
      <c r="BF109" s="180">
        <v>1</v>
      </c>
      <c r="BG109" s="180"/>
      <c r="BH109" s="180"/>
      <c r="BI109" s="180"/>
      <c r="BJ109" s="276">
        <f t="shared" si="60"/>
        <v>0</v>
      </c>
      <c r="BK109" s="153">
        <f t="shared" si="63"/>
        <v>0</v>
      </c>
      <c r="BL109" s="182">
        <v>0</v>
      </c>
      <c r="BM109" s="153">
        <f t="shared" si="61"/>
        <v>0</v>
      </c>
      <c r="BN109" s="153" t="str">
        <f t="shared" si="62"/>
        <v>geen actie</v>
      </c>
      <c r="BO109" s="149">
        <v>108</v>
      </c>
    </row>
    <row r="110" spans="1:67" ht="17.25" customHeight="1" x14ac:dyDescent="0.25">
      <c r="A110" s="149">
        <v>109</v>
      </c>
      <c r="B110" s="149" t="str">
        <f t="shared" si="48"/>
        <v>v</v>
      </c>
      <c r="C110" s="149"/>
      <c r="D110" s="200"/>
      <c r="E110" s="249"/>
      <c r="F110" s="273"/>
      <c r="G110" s="235"/>
      <c r="H110" s="176">
        <f t="shared" si="49"/>
        <v>0</v>
      </c>
      <c r="I110" s="274"/>
      <c r="J110" s="178">
        <f>[3]Aantallen!$B$1-I110</f>
        <v>2020</v>
      </c>
      <c r="K110" s="153">
        <f t="shared" si="50"/>
        <v>0</v>
      </c>
      <c r="L110" s="164"/>
      <c r="M110" s="180">
        <v>1</v>
      </c>
      <c r="N110" s="180"/>
      <c r="O110" s="180"/>
      <c r="P110" s="275"/>
      <c r="Q110" s="276">
        <f t="shared" si="51"/>
        <v>0</v>
      </c>
      <c r="R110" s="180">
        <v>1</v>
      </c>
      <c r="S110" s="180"/>
      <c r="T110" s="180"/>
      <c r="U110" s="180"/>
      <c r="V110" s="276">
        <f t="shared" si="52"/>
        <v>0</v>
      </c>
      <c r="W110" s="180">
        <v>1</v>
      </c>
      <c r="X110" s="180"/>
      <c r="Y110" s="180"/>
      <c r="Z110" s="180"/>
      <c r="AA110" s="276">
        <f t="shared" si="53"/>
        <v>0</v>
      </c>
      <c r="AB110" s="180">
        <v>1</v>
      </c>
      <c r="AC110" s="180"/>
      <c r="AD110" s="180"/>
      <c r="AE110" s="180"/>
      <c r="AF110" s="276">
        <f t="shared" si="54"/>
        <v>0</v>
      </c>
      <c r="AG110" s="180">
        <v>1</v>
      </c>
      <c r="AH110" s="180"/>
      <c r="AI110" s="180"/>
      <c r="AJ110" s="277"/>
      <c r="AK110" s="276">
        <f t="shared" si="55"/>
        <v>0</v>
      </c>
      <c r="AL110" s="180">
        <v>1</v>
      </c>
      <c r="AM110" s="180"/>
      <c r="AN110" s="180"/>
      <c r="AO110" s="277"/>
      <c r="AP110" s="276">
        <f t="shared" si="56"/>
        <v>0</v>
      </c>
      <c r="AQ110" s="180">
        <v>1</v>
      </c>
      <c r="AR110" s="180"/>
      <c r="AS110" s="180"/>
      <c r="AT110" s="277"/>
      <c r="AU110" s="278">
        <f t="shared" si="57"/>
        <v>0</v>
      </c>
      <c r="AV110" s="180">
        <v>1</v>
      </c>
      <c r="AW110" s="180"/>
      <c r="AX110" s="180"/>
      <c r="AY110" s="275"/>
      <c r="AZ110" s="276">
        <f t="shared" si="58"/>
        <v>0</v>
      </c>
      <c r="BA110" s="180">
        <v>1</v>
      </c>
      <c r="BB110" s="180"/>
      <c r="BC110" s="180"/>
      <c r="BD110" s="180"/>
      <c r="BE110" s="276">
        <f t="shared" si="59"/>
        <v>0</v>
      </c>
      <c r="BF110" s="180">
        <v>1</v>
      </c>
      <c r="BG110" s="180"/>
      <c r="BH110" s="180"/>
      <c r="BI110" s="180"/>
      <c r="BJ110" s="276">
        <f t="shared" si="60"/>
        <v>0</v>
      </c>
      <c r="BK110" s="153">
        <f t="shared" si="63"/>
        <v>0</v>
      </c>
      <c r="BL110" s="182">
        <v>0</v>
      </c>
      <c r="BM110" s="153">
        <f t="shared" si="61"/>
        <v>0</v>
      </c>
      <c r="BN110" s="153" t="str">
        <f t="shared" si="62"/>
        <v>geen actie</v>
      </c>
      <c r="BO110" s="149">
        <v>109</v>
      </c>
    </row>
    <row r="111" spans="1:67" ht="17.25" customHeight="1" x14ac:dyDescent="0.25">
      <c r="A111" s="149">
        <v>110</v>
      </c>
      <c r="B111" s="149" t="str">
        <f t="shared" si="48"/>
        <v>v</v>
      </c>
      <c r="C111" s="149"/>
      <c r="D111" s="200"/>
      <c r="E111" s="249"/>
      <c r="F111" s="273"/>
      <c r="G111" s="235"/>
      <c r="H111" s="176">
        <f t="shared" si="49"/>
        <v>0</v>
      </c>
      <c r="I111" s="274"/>
      <c r="J111" s="178">
        <f>[3]Aantallen!$B$1-I111</f>
        <v>2020</v>
      </c>
      <c r="K111" s="153">
        <f t="shared" si="50"/>
        <v>0</v>
      </c>
      <c r="L111" s="164"/>
      <c r="M111" s="180">
        <v>1</v>
      </c>
      <c r="N111" s="180"/>
      <c r="O111" s="180"/>
      <c r="P111" s="275"/>
      <c r="Q111" s="276">
        <f t="shared" si="51"/>
        <v>0</v>
      </c>
      <c r="R111" s="180">
        <v>1</v>
      </c>
      <c r="S111" s="180"/>
      <c r="T111" s="180"/>
      <c r="U111" s="180"/>
      <c r="V111" s="276">
        <f t="shared" si="52"/>
        <v>0</v>
      </c>
      <c r="W111" s="180">
        <v>1</v>
      </c>
      <c r="X111" s="180"/>
      <c r="Y111" s="180"/>
      <c r="Z111" s="180"/>
      <c r="AA111" s="276">
        <f t="shared" si="53"/>
        <v>0</v>
      </c>
      <c r="AB111" s="180">
        <v>1</v>
      </c>
      <c r="AC111" s="180"/>
      <c r="AD111" s="180"/>
      <c r="AE111" s="180"/>
      <c r="AF111" s="276">
        <f t="shared" si="54"/>
        <v>0</v>
      </c>
      <c r="AG111" s="180">
        <v>1</v>
      </c>
      <c r="AH111" s="180"/>
      <c r="AI111" s="180"/>
      <c r="AJ111" s="277"/>
      <c r="AK111" s="276">
        <f t="shared" si="55"/>
        <v>0</v>
      </c>
      <c r="AL111" s="180">
        <v>1</v>
      </c>
      <c r="AM111" s="180"/>
      <c r="AN111" s="180"/>
      <c r="AO111" s="277"/>
      <c r="AP111" s="276">
        <f t="shared" si="56"/>
        <v>0</v>
      </c>
      <c r="AQ111" s="180">
        <v>1</v>
      </c>
      <c r="AR111" s="180"/>
      <c r="AS111" s="180"/>
      <c r="AT111" s="277"/>
      <c r="AU111" s="278">
        <f t="shared" si="57"/>
        <v>0</v>
      </c>
      <c r="AV111" s="180">
        <v>1</v>
      </c>
      <c r="AW111" s="180"/>
      <c r="AX111" s="180"/>
      <c r="AY111" s="275"/>
      <c r="AZ111" s="276">
        <f t="shared" si="58"/>
        <v>0</v>
      </c>
      <c r="BA111" s="180">
        <v>1</v>
      </c>
      <c r="BB111" s="180"/>
      <c r="BC111" s="180"/>
      <c r="BD111" s="180"/>
      <c r="BE111" s="276">
        <f t="shared" si="59"/>
        <v>0</v>
      </c>
      <c r="BF111" s="180">
        <v>1</v>
      </c>
      <c r="BG111" s="180"/>
      <c r="BH111" s="180"/>
      <c r="BI111" s="180"/>
      <c r="BJ111" s="276">
        <f t="shared" si="60"/>
        <v>0</v>
      </c>
      <c r="BK111" s="153">
        <f t="shared" si="63"/>
        <v>0</v>
      </c>
      <c r="BL111" s="182">
        <v>0</v>
      </c>
      <c r="BM111" s="153">
        <f t="shared" si="61"/>
        <v>0</v>
      </c>
      <c r="BN111" s="153" t="str">
        <f t="shared" si="62"/>
        <v>geen actie</v>
      </c>
      <c r="BO111" s="149">
        <v>110</v>
      </c>
    </row>
    <row r="112" spans="1:67" ht="17.25" customHeight="1" x14ac:dyDescent="0.25">
      <c r="A112" s="149">
        <v>111</v>
      </c>
      <c r="B112" s="149" t="str">
        <f t="shared" si="48"/>
        <v>v</v>
      </c>
      <c r="C112" s="149"/>
      <c r="D112" s="200"/>
      <c r="E112" s="249"/>
      <c r="F112" s="273"/>
      <c r="G112" s="235"/>
      <c r="H112" s="176">
        <f t="shared" si="49"/>
        <v>0</v>
      </c>
      <c r="I112" s="274"/>
      <c r="J112" s="178">
        <f>[3]Aantallen!$B$1-I112</f>
        <v>2020</v>
      </c>
      <c r="K112" s="153">
        <f t="shared" si="50"/>
        <v>0</v>
      </c>
      <c r="L112" s="164"/>
      <c r="M112" s="180">
        <v>1</v>
      </c>
      <c r="N112" s="180"/>
      <c r="O112" s="180"/>
      <c r="P112" s="275"/>
      <c r="Q112" s="276">
        <f t="shared" si="51"/>
        <v>0</v>
      </c>
      <c r="R112" s="180">
        <v>1</v>
      </c>
      <c r="S112" s="180"/>
      <c r="T112" s="180"/>
      <c r="U112" s="180"/>
      <c r="V112" s="276">
        <f t="shared" si="52"/>
        <v>0</v>
      </c>
      <c r="W112" s="180">
        <v>1</v>
      </c>
      <c r="X112" s="180"/>
      <c r="Y112" s="180"/>
      <c r="Z112" s="180"/>
      <c r="AA112" s="276">
        <f t="shared" si="53"/>
        <v>0</v>
      </c>
      <c r="AB112" s="180">
        <v>1</v>
      </c>
      <c r="AC112" s="180"/>
      <c r="AD112" s="180"/>
      <c r="AE112" s="180"/>
      <c r="AF112" s="276">
        <f t="shared" si="54"/>
        <v>0</v>
      </c>
      <c r="AG112" s="180">
        <v>1</v>
      </c>
      <c r="AH112" s="180"/>
      <c r="AI112" s="180"/>
      <c r="AJ112" s="277"/>
      <c r="AK112" s="276">
        <f t="shared" si="55"/>
        <v>0</v>
      </c>
      <c r="AL112" s="180">
        <v>1</v>
      </c>
      <c r="AM112" s="180"/>
      <c r="AN112" s="180"/>
      <c r="AO112" s="277"/>
      <c r="AP112" s="276">
        <f t="shared" si="56"/>
        <v>0</v>
      </c>
      <c r="AQ112" s="180">
        <v>1</v>
      </c>
      <c r="AR112" s="180"/>
      <c r="AS112" s="180"/>
      <c r="AT112" s="277"/>
      <c r="AU112" s="278">
        <f t="shared" si="57"/>
        <v>0</v>
      </c>
      <c r="AV112" s="180">
        <v>1</v>
      </c>
      <c r="AW112" s="180"/>
      <c r="AX112" s="180"/>
      <c r="AY112" s="275"/>
      <c r="AZ112" s="276">
        <f t="shared" si="58"/>
        <v>0</v>
      </c>
      <c r="BA112" s="180">
        <v>1</v>
      </c>
      <c r="BB112" s="180"/>
      <c r="BC112" s="180"/>
      <c r="BD112" s="180"/>
      <c r="BE112" s="276">
        <f t="shared" si="59"/>
        <v>0</v>
      </c>
      <c r="BF112" s="180">
        <v>1</v>
      </c>
      <c r="BG112" s="180"/>
      <c r="BH112" s="180"/>
      <c r="BI112" s="180"/>
      <c r="BJ112" s="276">
        <f t="shared" si="60"/>
        <v>0</v>
      </c>
      <c r="BK112" s="153">
        <f t="shared" si="63"/>
        <v>0</v>
      </c>
      <c r="BL112" s="182">
        <v>0</v>
      </c>
      <c r="BM112" s="153">
        <f t="shared" si="61"/>
        <v>0</v>
      </c>
      <c r="BN112" s="153" t="str">
        <f t="shared" si="62"/>
        <v>geen actie</v>
      </c>
      <c r="BO112" s="149">
        <v>111</v>
      </c>
    </row>
    <row r="113" spans="1:67" ht="17.25" customHeight="1" x14ac:dyDescent="0.25">
      <c r="A113" s="149">
        <v>112</v>
      </c>
      <c r="B113" s="149" t="str">
        <f t="shared" si="48"/>
        <v>v</v>
      </c>
      <c r="C113" s="149"/>
      <c r="D113" s="200"/>
      <c r="E113" s="249"/>
      <c r="F113" s="273"/>
      <c r="G113" s="235"/>
      <c r="H113" s="176">
        <f t="shared" si="49"/>
        <v>0</v>
      </c>
      <c r="I113" s="274"/>
      <c r="J113" s="178">
        <f>[3]Aantallen!$B$1-I113</f>
        <v>2020</v>
      </c>
      <c r="K113" s="153">
        <f t="shared" si="50"/>
        <v>0</v>
      </c>
      <c r="L113" s="164"/>
      <c r="M113" s="180">
        <v>1</v>
      </c>
      <c r="N113" s="180"/>
      <c r="O113" s="180"/>
      <c r="P113" s="275"/>
      <c r="Q113" s="276">
        <f t="shared" si="51"/>
        <v>0</v>
      </c>
      <c r="R113" s="180">
        <v>1</v>
      </c>
      <c r="S113" s="180"/>
      <c r="T113" s="180"/>
      <c r="U113" s="180"/>
      <c r="V113" s="276">
        <f t="shared" si="52"/>
        <v>0</v>
      </c>
      <c r="W113" s="180">
        <v>1</v>
      </c>
      <c r="X113" s="180"/>
      <c r="Y113" s="180"/>
      <c r="Z113" s="180"/>
      <c r="AA113" s="276">
        <f t="shared" si="53"/>
        <v>0</v>
      </c>
      <c r="AB113" s="180">
        <v>1</v>
      </c>
      <c r="AC113" s="180"/>
      <c r="AD113" s="180"/>
      <c r="AE113" s="180"/>
      <c r="AF113" s="276">
        <f t="shared" si="54"/>
        <v>0</v>
      </c>
      <c r="AG113" s="180">
        <v>1</v>
      </c>
      <c r="AH113" s="180"/>
      <c r="AI113" s="180"/>
      <c r="AJ113" s="277"/>
      <c r="AK113" s="276">
        <f t="shared" si="55"/>
        <v>0</v>
      </c>
      <c r="AL113" s="180">
        <v>1</v>
      </c>
      <c r="AM113" s="180"/>
      <c r="AN113" s="180"/>
      <c r="AO113" s="277"/>
      <c r="AP113" s="276">
        <f t="shared" si="56"/>
        <v>0</v>
      </c>
      <c r="AQ113" s="180">
        <v>1</v>
      </c>
      <c r="AR113" s="180"/>
      <c r="AS113" s="180"/>
      <c r="AT113" s="277"/>
      <c r="AU113" s="278">
        <f t="shared" si="57"/>
        <v>0</v>
      </c>
      <c r="AV113" s="180">
        <v>1</v>
      </c>
      <c r="AW113" s="180"/>
      <c r="AX113" s="180"/>
      <c r="AY113" s="275"/>
      <c r="AZ113" s="276">
        <f t="shared" si="58"/>
        <v>0</v>
      </c>
      <c r="BA113" s="180">
        <v>1</v>
      </c>
      <c r="BB113" s="180"/>
      <c r="BC113" s="180"/>
      <c r="BD113" s="180"/>
      <c r="BE113" s="276">
        <f t="shared" si="59"/>
        <v>0</v>
      </c>
      <c r="BF113" s="180">
        <v>1</v>
      </c>
      <c r="BG113" s="180"/>
      <c r="BH113" s="180"/>
      <c r="BI113" s="180"/>
      <c r="BJ113" s="276">
        <f t="shared" si="60"/>
        <v>0</v>
      </c>
      <c r="BK113" s="153">
        <f t="shared" si="63"/>
        <v>0</v>
      </c>
      <c r="BL113" s="182">
        <v>0</v>
      </c>
      <c r="BM113" s="153">
        <f t="shared" si="61"/>
        <v>0</v>
      </c>
      <c r="BN113" s="153" t="str">
        <f t="shared" si="62"/>
        <v>geen actie</v>
      </c>
      <c r="BO113" s="149">
        <v>112</v>
      </c>
    </row>
    <row r="114" spans="1:67" ht="17.25" customHeight="1" x14ac:dyDescent="0.25">
      <c r="A114" s="149">
        <v>113</v>
      </c>
      <c r="B114" s="149" t="str">
        <f t="shared" si="48"/>
        <v>v</v>
      </c>
      <c r="C114" s="149"/>
      <c r="D114" s="200"/>
      <c r="E114" s="249"/>
      <c r="F114" s="273"/>
      <c r="G114" s="235"/>
      <c r="H114" s="176">
        <f t="shared" si="49"/>
        <v>0</v>
      </c>
      <c r="I114" s="274"/>
      <c r="J114" s="178">
        <f>[3]Aantallen!$B$1-I114</f>
        <v>2020</v>
      </c>
      <c r="K114" s="153">
        <f t="shared" si="50"/>
        <v>0</v>
      </c>
      <c r="L114" s="164"/>
      <c r="M114" s="180">
        <v>1</v>
      </c>
      <c r="N114" s="180"/>
      <c r="O114" s="180"/>
      <c r="P114" s="275"/>
      <c r="Q114" s="276">
        <f t="shared" si="51"/>
        <v>0</v>
      </c>
      <c r="R114" s="180">
        <v>1</v>
      </c>
      <c r="S114" s="180"/>
      <c r="T114" s="180"/>
      <c r="U114" s="180"/>
      <c r="V114" s="276">
        <f t="shared" si="52"/>
        <v>0</v>
      </c>
      <c r="W114" s="180">
        <v>1</v>
      </c>
      <c r="X114" s="180"/>
      <c r="Y114" s="180"/>
      <c r="Z114" s="180"/>
      <c r="AA114" s="276">
        <f t="shared" si="53"/>
        <v>0</v>
      </c>
      <c r="AB114" s="180">
        <v>1</v>
      </c>
      <c r="AC114" s="180"/>
      <c r="AD114" s="180"/>
      <c r="AE114" s="180"/>
      <c r="AF114" s="276">
        <f t="shared" si="54"/>
        <v>0</v>
      </c>
      <c r="AG114" s="180">
        <v>1</v>
      </c>
      <c r="AH114" s="180"/>
      <c r="AI114" s="180"/>
      <c r="AJ114" s="277"/>
      <c r="AK114" s="276">
        <f t="shared" si="55"/>
        <v>0</v>
      </c>
      <c r="AL114" s="180">
        <v>1</v>
      </c>
      <c r="AM114" s="180"/>
      <c r="AN114" s="180"/>
      <c r="AO114" s="277"/>
      <c r="AP114" s="276">
        <f t="shared" si="56"/>
        <v>0</v>
      </c>
      <c r="AQ114" s="180">
        <v>1</v>
      </c>
      <c r="AR114" s="180"/>
      <c r="AS114" s="180"/>
      <c r="AT114" s="277"/>
      <c r="AU114" s="278">
        <f t="shared" si="57"/>
        <v>0</v>
      </c>
      <c r="AV114" s="180">
        <v>1</v>
      </c>
      <c r="AW114" s="180"/>
      <c r="AX114" s="180"/>
      <c r="AY114" s="275"/>
      <c r="AZ114" s="276">
        <f t="shared" si="58"/>
        <v>0</v>
      </c>
      <c r="BA114" s="180">
        <v>1</v>
      </c>
      <c r="BB114" s="180"/>
      <c r="BC114" s="180"/>
      <c r="BD114" s="180"/>
      <c r="BE114" s="276">
        <f t="shared" si="59"/>
        <v>0</v>
      </c>
      <c r="BF114" s="180">
        <v>1</v>
      </c>
      <c r="BG114" s="180"/>
      <c r="BH114" s="180"/>
      <c r="BI114" s="180"/>
      <c r="BJ114" s="276">
        <f t="shared" si="60"/>
        <v>0</v>
      </c>
      <c r="BK114" s="153">
        <f t="shared" si="63"/>
        <v>0</v>
      </c>
      <c r="BL114" s="182">
        <v>0</v>
      </c>
      <c r="BM114" s="153">
        <f t="shared" si="61"/>
        <v>0</v>
      </c>
      <c r="BN114" s="153" t="str">
        <f t="shared" si="62"/>
        <v>geen actie</v>
      </c>
      <c r="BO114" s="149">
        <v>113</v>
      </c>
    </row>
    <row r="115" spans="1:67" ht="17.25" customHeight="1" x14ac:dyDescent="0.25">
      <c r="A115" s="149">
        <v>114</v>
      </c>
      <c r="B115" s="149" t="str">
        <f t="shared" si="48"/>
        <v>v</v>
      </c>
      <c r="C115" s="149"/>
      <c r="D115" s="200"/>
      <c r="E115" s="249"/>
      <c r="F115" s="273"/>
      <c r="G115" s="235"/>
      <c r="H115" s="176">
        <f t="shared" si="49"/>
        <v>0</v>
      </c>
      <c r="I115" s="274"/>
      <c r="J115" s="178">
        <f>[3]Aantallen!$B$1-I115</f>
        <v>2020</v>
      </c>
      <c r="K115" s="153">
        <f t="shared" si="50"/>
        <v>0</v>
      </c>
      <c r="L115" s="164"/>
      <c r="M115" s="180">
        <v>1</v>
      </c>
      <c r="N115" s="180"/>
      <c r="O115" s="180"/>
      <c r="P115" s="275"/>
      <c r="Q115" s="276">
        <f t="shared" si="51"/>
        <v>0</v>
      </c>
      <c r="R115" s="180">
        <v>1</v>
      </c>
      <c r="S115" s="180"/>
      <c r="T115" s="180"/>
      <c r="U115" s="180"/>
      <c r="V115" s="276">
        <f t="shared" si="52"/>
        <v>0</v>
      </c>
      <c r="W115" s="180">
        <v>1</v>
      </c>
      <c r="X115" s="180"/>
      <c r="Y115" s="180"/>
      <c r="Z115" s="180"/>
      <c r="AA115" s="276">
        <f t="shared" si="53"/>
        <v>0</v>
      </c>
      <c r="AB115" s="180">
        <v>1</v>
      </c>
      <c r="AC115" s="180"/>
      <c r="AD115" s="180"/>
      <c r="AE115" s="180"/>
      <c r="AF115" s="276">
        <f t="shared" si="54"/>
        <v>0</v>
      </c>
      <c r="AG115" s="180">
        <v>1</v>
      </c>
      <c r="AH115" s="180"/>
      <c r="AI115" s="180"/>
      <c r="AJ115" s="277"/>
      <c r="AK115" s="276">
        <f t="shared" si="55"/>
        <v>0</v>
      </c>
      <c r="AL115" s="180">
        <v>1</v>
      </c>
      <c r="AM115" s="180"/>
      <c r="AN115" s="180"/>
      <c r="AO115" s="277"/>
      <c r="AP115" s="276">
        <f t="shared" si="56"/>
        <v>0</v>
      </c>
      <c r="AQ115" s="180">
        <v>1</v>
      </c>
      <c r="AR115" s="180"/>
      <c r="AS115" s="180"/>
      <c r="AT115" s="277"/>
      <c r="AU115" s="278">
        <f t="shared" si="57"/>
        <v>0</v>
      </c>
      <c r="AV115" s="180">
        <v>1</v>
      </c>
      <c r="AW115" s="180"/>
      <c r="AX115" s="180"/>
      <c r="AY115" s="275"/>
      <c r="AZ115" s="276">
        <f t="shared" si="58"/>
        <v>0</v>
      </c>
      <c r="BA115" s="180">
        <v>1</v>
      </c>
      <c r="BB115" s="180"/>
      <c r="BC115" s="180"/>
      <c r="BD115" s="180"/>
      <c r="BE115" s="276">
        <f t="shared" si="59"/>
        <v>0</v>
      </c>
      <c r="BF115" s="180">
        <v>1</v>
      </c>
      <c r="BG115" s="180"/>
      <c r="BH115" s="180"/>
      <c r="BI115" s="180"/>
      <c r="BJ115" s="276">
        <f t="shared" si="60"/>
        <v>0</v>
      </c>
      <c r="BK115" s="153">
        <f t="shared" si="63"/>
        <v>0</v>
      </c>
      <c r="BL115" s="182">
        <v>0</v>
      </c>
      <c r="BM115" s="153">
        <f t="shared" si="61"/>
        <v>0</v>
      </c>
      <c r="BN115" s="153" t="str">
        <f t="shared" si="62"/>
        <v>geen actie</v>
      </c>
      <c r="BO115" s="149">
        <v>114</v>
      </c>
    </row>
    <row r="116" spans="1:67" ht="17.25" customHeight="1" x14ac:dyDescent="0.25">
      <c r="A116" s="149">
        <v>115</v>
      </c>
      <c r="B116" s="149" t="str">
        <f t="shared" si="48"/>
        <v>v</v>
      </c>
      <c r="C116" s="149"/>
      <c r="D116" s="200"/>
      <c r="E116" s="249"/>
      <c r="F116" s="273"/>
      <c r="G116" s="235"/>
      <c r="H116" s="176">
        <f t="shared" si="49"/>
        <v>0</v>
      </c>
      <c r="I116" s="274"/>
      <c r="J116" s="178">
        <f>[3]Aantallen!$B$1-I116</f>
        <v>2020</v>
      </c>
      <c r="K116" s="153">
        <f t="shared" si="50"/>
        <v>0</v>
      </c>
      <c r="L116" s="164"/>
      <c r="M116" s="180">
        <v>1</v>
      </c>
      <c r="N116" s="180"/>
      <c r="O116" s="180"/>
      <c r="P116" s="275"/>
      <c r="Q116" s="276">
        <f t="shared" si="51"/>
        <v>0</v>
      </c>
      <c r="R116" s="180">
        <v>1</v>
      </c>
      <c r="S116" s="180"/>
      <c r="T116" s="180"/>
      <c r="U116" s="180"/>
      <c r="V116" s="276">
        <f t="shared" si="52"/>
        <v>0</v>
      </c>
      <c r="W116" s="180">
        <v>1</v>
      </c>
      <c r="X116" s="180"/>
      <c r="Y116" s="180"/>
      <c r="Z116" s="180"/>
      <c r="AA116" s="276">
        <f t="shared" si="53"/>
        <v>0</v>
      </c>
      <c r="AB116" s="180">
        <v>1</v>
      </c>
      <c r="AC116" s="180"/>
      <c r="AD116" s="180"/>
      <c r="AE116" s="180"/>
      <c r="AF116" s="276">
        <f t="shared" si="54"/>
        <v>0</v>
      </c>
      <c r="AG116" s="180">
        <v>1</v>
      </c>
      <c r="AH116" s="180"/>
      <c r="AI116" s="180"/>
      <c r="AJ116" s="277"/>
      <c r="AK116" s="276">
        <f t="shared" si="55"/>
        <v>0</v>
      </c>
      <c r="AL116" s="180">
        <v>1</v>
      </c>
      <c r="AM116" s="180"/>
      <c r="AN116" s="180"/>
      <c r="AO116" s="277"/>
      <c r="AP116" s="276">
        <f t="shared" si="56"/>
        <v>0</v>
      </c>
      <c r="AQ116" s="180">
        <v>1</v>
      </c>
      <c r="AR116" s="180"/>
      <c r="AS116" s="180"/>
      <c r="AT116" s="277"/>
      <c r="AU116" s="278">
        <f t="shared" si="57"/>
        <v>0</v>
      </c>
      <c r="AV116" s="180">
        <v>1</v>
      </c>
      <c r="AW116" s="180"/>
      <c r="AX116" s="180"/>
      <c r="AY116" s="275"/>
      <c r="AZ116" s="276">
        <f t="shared" si="58"/>
        <v>0</v>
      </c>
      <c r="BA116" s="180">
        <v>1</v>
      </c>
      <c r="BB116" s="180"/>
      <c r="BC116" s="180"/>
      <c r="BD116" s="180"/>
      <c r="BE116" s="276">
        <f t="shared" si="59"/>
        <v>0</v>
      </c>
      <c r="BF116" s="180">
        <v>1</v>
      </c>
      <c r="BG116" s="180"/>
      <c r="BH116" s="180"/>
      <c r="BI116" s="180"/>
      <c r="BJ116" s="276">
        <f t="shared" si="60"/>
        <v>0</v>
      </c>
      <c r="BK116" s="153">
        <f t="shared" si="63"/>
        <v>0</v>
      </c>
      <c r="BL116" s="182">
        <v>0</v>
      </c>
      <c r="BM116" s="153">
        <f t="shared" si="61"/>
        <v>0</v>
      </c>
      <c r="BN116" s="153" t="str">
        <f t="shared" si="62"/>
        <v>geen actie</v>
      </c>
      <c r="BO116" s="149">
        <v>115</v>
      </c>
    </row>
    <row r="117" spans="1:67" ht="17.25" customHeight="1" x14ac:dyDescent="0.25">
      <c r="A117" s="149">
        <v>116</v>
      </c>
      <c r="B117" s="149" t="str">
        <f t="shared" si="48"/>
        <v>v</v>
      </c>
      <c r="C117" s="149"/>
      <c r="D117" s="200"/>
      <c r="E117" s="249"/>
      <c r="F117" s="273"/>
      <c r="G117" s="235"/>
      <c r="H117" s="176">
        <f t="shared" si="49"/>
        <v>0</v>
      </c>
      <c r="I117" s="274"/>
      <c r="J117" s="178">
        <f>[3]Aantallen!$B$1-I117</f>
        <v>2020</v>
      </c>
      <c r="K117" s="153">
        <f t="shared" si="50"/>
        <v>0</v>
      </c>
      <c r="L117" s="164"/>
      <c r="M117" s="180">
        <v>1</v>
      </c>
      <c r="N117" s="180"/>
      <c r="O117" s="180"/>
      <c r="P117" s="275"/>
      <c r="Q117" s="276">
        <f t="shared" si="51"/>
        <v>0</v>
      </c>
      <c r="R117" s="180">
        <v>1</v>
      </c>
      <c r="S117" s="180"/>
      <c r="T117" s="180"/>
      <c r="U117" s="180"/>
      <c r="V117" s="276">
        <f t="shared" si="52"/>
        <v>0</v>
      </c>
      <c r="W117" s="180">
        <v>1</v>
      </c>
      <c r="X117" s="180"/>
      <c r="Y117" s="180"/>
      <c r="Z117" s="180"/>
      <c r="AA117" s="276">
        <f t="shared" si="53"/>
        <v>0</v>
      </c>
      <c r="AB117" s="180">
        <v>1</v>
      </c>
      <c r="AC117" s="180"/>
      <c r="AD117" s="180"/>
      <c r="AE117" s="180"/>
      <c r="AF117" s="276">
        <f t="shared" si="54"/>
        <v>0</v>
      </c>
      <c r="AG117" s="180">
        <v>1</v>
      </c>
      <c r="AH117" s="180"/>
      <c r="AI117" s="180"/>
      <c r="AJ117" s="277"/>
      <c r="AK117" s="276">
        <f t="shared" si="55"/>
        <v>0</v>
      </c>
      <c r="AL117" s="180">
        <v>1</v>
      </c>
      <c r="AM117" s="180"/>
      <c r="AN117" s="180"/>
      <c r="AO117" s="277"/>
      <c r="AP117" s="276">
        <f t="shared" si="56"/>
        <v>0</v>
      </c>
      <c r="AQ117" s="180">
        <v>1</v>
      </c>
      <c r="AR117" s="180"/>
      <c r="AS117" s="180"/>
      <c r="AT117" s="277"/>
      <c r="AU117" s="278">
        <f t="shared" si="57"/>
        <v>0</v>
      </c>
      <c r="AV117" s="180">
        <v>1</v>
      </c>
      <c r="AW117" s="180"/>
      <c r="AX117" s="180"/>
      <c r="AY117" s="275"/>
      <c r="AZ117" s="276">
        <f t="shared" si="58"/>
        <v>0</v>
      </c>
      <c r="BA117" s="180">
        <v>1</v>
      </c>
      <c r="BB117" s="180"/>
      <c r="BC117" s="180"/>
      <c r="BD117" s="180"/>
      <c r="BE117" s="276">
        <f t="shared" si="59"/>
        <v>0</v>
      </c>
      <c r="BF117" s="180">
        <v>1</v>
      </c>
      <c r="BG117" s="180"/>
      <c r="BH117" s="180"/>
      <c r="BI117" s="180"/>
      <c r="BJ117" s="276">
        <f t="shared" si="60"/>
        <v>0</v>
      </c>
      <c r="BK117" s="153">
        <f t="shared" si="63"/>
        <v>0</v>
      </c>
      <c r="BL117" s="182">
        <v>0</v>
      </c>
      <c r="BM117" s="153">
        <f t="shared" si="61"/>
        <v>0</v>
      </c>
      <c r="BN117" s="153" t="str">
        <f t="shared" si="62"/>
        <v>geen actie</v>
      </c>
      <c r="BO117" s="149">
        <v>116</v>
      </c>
    </row>
    <row r="118" spans="1:67" ht="17.25" customHeight="1" x14ac:dyDescent="0.25">
      <c r="A118" s="149">
        <v>117</v>
      </c>
      <c r="B118" s="149" t="str">
        <f t="shared" si="48"/>
        <v>v</v>
      </c>
      <c r="C118" s="149"/>
      <c r="D118" s="200"/>
      <c r="E118" s="249"/>
      <c r="F118" s="274"/>
      <c r="G118" s="235"/>
      <c r="H118" s="176">
        <f t="shared" si="49"/>
        <v>0</v>
      </c>
      <c r="I118" s="154"/>
      <c r="J118" s="178">
        <f>[3]Aantallen!$B$1-I118</f>
        <v>2020</v>
      </c>
      <c r="K118" s="153">
        <f t="shared" si="50"/>
        <v>0</v>
      </c>
      <c r="L118" s="164"/>
      <c r="M118" s="180">
        <v>1</v>
      </c>
      <c r="N118" s="180"/>
      <c r="O118" s="180"/>
      <c r="P118" s="275"/>
      <c r="Q118" s="276">
        <f t="shared" si="51"/>
        <v>0</v>
      </c>
      <c r="R118" s="180">
        <v>1</v>
      </c>
      <c r="S118" s="180"/>
      <c r="T118" s="180"/>
      <c r="U118" s="180"/>
      <c r="V118" s="276">
        <f t="shared" si="52"/>
        <v>0</v>
      </c>
      <c r="W118" s="180">
        <v>1</v>
      </c>
      <c r="X118" s="180"/>
      <c r="Y118" s="180"/>
      <c r="Z118" s="180"/>
      <c r="AA118" s="276">
        <f t="shared" si="53"/>
        <v>0</v>
      </c>
      <c r="AB118" s="180">
        <v>1</v>
      </c>
      <c r="AC118" s="180"/>
      <c r="AD118" s="180"/>
      <c r="AE118" s="180"/>
      <c r="AF118" s="276">
        <f t="shared" si="54"/>
        <v>0</v>
      </c>
      <c r="AG118" s="180">
        <v>1</v>
      </c>
      <c r="AH118" s="180"/>
      <c r="AI118" s="180"/>
      <c r="AJ118" s="277"/>
      <c r="AK118" s="276">
        <f t="shared" si="55"/>
        <v>0</v>
      </c>
      <c r="AL118" s="180">
        <v>1</v>
      </c>
      <c r="AM118" s="180"/>
      <c r="AN118" s="180"/>
      <c r="AO118" s="277"/>
      <c r="AP118" s="276">
        <f t="shared" si="56"/>
        <v>0</v>
      </c>
      <c r="AQ118" s="180">
        <v>1</v>
      </c>
      <c r="AR118" s="180"/>
      <c r="AS118" s="180"/>
      <c r="AT118" s="277"/>
      <c r="AU118" s="278">
        <f t="shared" si="57"/>
        <v>0</v>
      </c>
      <c r="AV118" s="180">
        <v>1</v>
      </c>
      <c r="AW118" s="180"/>
      <c r="AX118" s="180"/>
      <c r="AY118" s="275"/>
      <c r="AZ118" s="276">
        <f t="shared" si="58"/>
        <v>0</v>
      </c>
      <c r="BA118" s="180">
        <v>1</v>
      </c>
      <c r="BB118" s="180"/>
      <c r="BC118" s="180"/>
      <c r="BD118" s="180"/>
      <c r="BE118" s="276">
        <f t="shared" si="59"/>
        <v>0</v>
      </c>
      <c r="BF118" s="180">
        <v>1</v>
      </c>
      <c r="BG118" s="180"/>
      <c r="BH118" s="180"/>
      <c r="BI118" s="180"/>
      <c r="BJ118" s="276">
        <f t="shared" si="60"/>
        <v>0</v>
      </c>
      <c r="BK118" s="153">
        <f t="shared" si="63"/>
        <v>0</v>
      </c>
      <c r="BL118" s="182">
        <v>0</v>
      </c>
      <c r="BM118" s="153">
        <v>0</v>
      </c>
      <c r="BN118" s="153" t="str">
        <f t="shared" si="62"/>
        <v>geen actie</v>
      </c>
      <c r="BO118" s="149">
        <v>117</v>
      </c>
    </row>
    <row r="119" spans="1:67" ht="17.25" customHeight="1" x14ac:dyDescent="0.25">
      <c r="A119" s="149">
        <v>118</v>
      </c>
      <c r="B119" s="149" t="str">
        <f t="shared" si="48"/>
        <v>v</v>
      </c>
      <c r="C119" s="149"/>
      <c r="D119" s="200"/>
      <c r="E119" s="249"/>
      <c r="F119" s="274"/>
      <c r="G119" s="235"/>
      <c r="H119" s="176">
        <f t="shared" si="49"/>
        <v>0</v>
      </c>
      <c r="I119" s="274"/>
      <c r="J119" s="178">
        <f>[3]Aantallen!$B$1-I119</f>
        <v>2020</v>
      </c>
      <c r="K119" s="153">
        <f t="shared" si="50"/>
        <v>0</v>
      </c>
      <c r="L119" s="164"/>
      <c r="M119" s="180">
        <v>1</v>
      </c>
      <c r="N119" s="180"/>
      <c r="O119" s="180"/>
      <c r="P119" s="275"/>
      <c r="Q119" s="276">
        <f t="shared" si="51"/>
        <v>0</v>
      </c>
      <c r="R119" s="180">
        <v>1</v>
      </c>
      <c r="S119" s="180"/>
      <c r="T119" s="180"/>
      <c r="U119" s="180"/>
      <c r="V119" s="276">
        <f t="shared" si="52"/>
        <v>0</v>
      </c>
      <c r="W119" s="180">
        <v>1</v>
      </c>
      <c r="X119" s="180"/>
      <c r="Y119" s="180"/>
      <c r="Z119" s="180"/>
      <c r="AA119" s="276">
        <f t="shared" si="53"/>
        <v>0</v>
      </c>
      <c r="AB119" s="180">
        <v>1</v>
      </c>
      <c r="AC119" s="180"/>
      <c r="AD119" s="180"/>
      <c r="AE119" s="180"/>
      <c r="AF119" s="276">
        <f t="shared" si="54"/>
        <v>0</v>
      </c>
      <c r="AG119" s="180">
        <v>1</v>
      </c>
      <c r="AH119" s="180"/>
      <c r="AI119" s="180"/>
      <c r="AJ119" s="277"/>
      <c r="AK119" s="276">
        <f t="shared" si="55"/>
        <v>0</v>
      </c>
      <c r="AL119" s="180">
        <v>1</v>
      </c>
      <c r="AM119" s="180"/>
      <c r="AN119" s="180"/>
      <c r="AO119" s="277"/>
      <c r="AP119" s="276">
        <f t="shared" si="56"/>
        <v>0</v>
      </c>
      <c r="AQ119" s="180">
        <v>1</v>
      </c>
      <c r="AR119" s="180"/>
      <c r="AS119" s="180"/>
      <c r="AT119" s="277"/>
      <c r="AU119" s="278">
        <f t="shared" si="57"/>
        <v>0</v>
      </c>
      <c r="AV119" s="180">
        <v>1</v>
      </c>
      <c r="AW119" s="180"/>
      <c r="AX119" s="180"/>
      <c r="AY119" s="275"/>
      <c r="AZ119" s="276">
        <f t="shared" si="58"/>
        <v>0</v>
      </c>
      <c r="BA119" s="180">
        <v>1</v>
      </c>
      <c r="BB119" s="180"/>
      <c r="BC119" s="180"/>
      <c r="BD119" s="180"/>
      <c r="BE119" s="276">
        <f t="shared" si="59"/>
        <v>0</v>
      </c>
      <c r="BF119" s="180">
        <v>1</v>
      </c>
      <c r="BG119" s="180"/>
      <c r="BH119" s="180"/>
      <c r="BI119" s="180"/>
      <c r="BJ119" s="276">
        <f t="shared" si="60"/>
        <v>0</v>
      </c>
      <c r="BK119" s="153">
        <f t="shared" si="63"/>
        <v>0</v>
      </c>
      <c r="BL119" s="182">
        <v>0</v>
      </c>
      <c r="BM119" s="153">
        <v>0</v>
      </c>
      <c r="BN119" s="153" t="str">
        <f t="shared" si="62"/>
        <v>geen actie</v>
      </c>
      <c r="BO119" s="149">
        <v>118</v>
      </c>
    </row>
    <row r="120" spans="1:67" ht="17.25" customHeight="1" x14ac:dyDescent="0.25">
      <c r="A120" s="149">
        <v>119</v>
      </c>
      <c r="B120" s="149" t="str">
        <f t="shared" si="48"/>
        <v>v</v>
      </c>
      <c r="C120" s="149"/>
      <c r="D120" s="200"/>
      <c r="E120" s="249"/>
      <c r="F120" s="274"/>
      <c r="G120" s="235"/>
      <c r="H120" s="176">
        <f t="shared" si="49"/>
        <v>0</v>
      </c>
      <c r="I120" s="154"/>
      <c r="J120" s="178">
        <f>[3]Aantallen!$B$1-I120</f>
        <v>2020</v>
      </c>
      <c r="K120" s="153">
        <f t="shared" si="50"/>
        <v>0</v>
      </c>
      <c r="L120" s="164"/>
      <c r="M120" s="180">
        <v>1</v>
      </c>
      <c r="N120" s="180"/>
      <c r="O120" s="180"/>
      <c r="P120" s="275"/>
      <c r="Q120" s="276">
        <f t="shared" si="51"/>
        <v>0</v>
      </c>
      <c r="R120" s="180">
        <v>1</v>
      </c>
      <c r="S120" s="180"/>
      <c r="T120" s="180"/>
      <c r="U120" s="180"/>
      <c r="V120" s="276">
        <f t="shared" si="52"/>
        <v>0</v>
      </c>
      <c r="W120" s="180">
        <v>1</v>
      </c>
      <c r="X120" s="180"/>
      <c r="Y120" s="180"/>
      <c r="Z120" s="180"/>
      <c r="AA120" s="276">
        <f t="shared" si="53"/>
        <v>0</v>
      </c>
      <c r="AB120" s="180">
        <v>1</v>
      </c>
      <c r="AC120" s="180"/>
      <c r="AD120" s="180"/>
      <c r="AE120" s="180"/>
      <c r="AF120" s="276">
        <f t="shared" si="54"/>
        <v>0</v>
      </c>
      <c r="AG120" s="180">
        <v>1</v>
      </c>
      <c r="AH120" s="180"/>
      <c r="AI120" s="180"/>
      <c r="AJ120" s="277"/>
      <c r="AK120" s="276">
        <f t="shared" si="55"/>
        <v>0</v>
      </c>
      <c r="AL120" s="180">
        <v>1</v>
      </c>
      <c r="AM120" s="180"/>
      <c r="AN120" s="180"/>
      <c r="AO120" s="277"/>
      <c r="AP120" s="276">
        <f t="shared" si="56"/>
        <v>0</v>
      </c>
      <c r="AQ120" s="180">
        <v>1</v>
      </c>
      <c r="AR120" s="180"/>
      <c r="AS120" s="180"/>
      <c r="AT120" s="277"/>
      <c r="AU120" s="278">
        <f t="shared" si="57"/>
        <v>0</v>
      </c>
      <c r="AV120" s="180">
        <v>1</v>
      </c>
      <c r="AW120" s="180"/>
      <c r="AX120" s="180"/>
      <c r="AY120" s="275"/>
      <c r="AZ120" s="276">
        <f t="shared" si="58"/>
        <v>0</v>
      </c>
      <c r="BA120" s="180">
        <v>1</v>
      </c>
      <c r="BB120" s="180"/>
      <c r="BC120" s="180"/>
      <c r="BD120" s="180"/>
      <c r="BE120" s="276">
        <f t="shared" si="59"/>
        <v>0</v>
      </c>
      <c r="BF120" s="180">
        <v>1</v>
      </c>
      <c r="BG120" s="180"/>
      <c r="BH120" s="180"/>
      <c r="BI120" s="180"/>
      <c r="BJ120" s="276">
        <f t="shared" si="60"/>
        <v>0</v>
      </c>
      <c r="BK120" s="153">
        <f t="shared" si="63"/>
        <v>0</v>
      </c>
      <c r="BL120" s="182">
        <v>0</v>
      </c>
      <c r="BM120" s="153">
        <v>0</v>
      </c>
      <c r="BN120" s="153" t="str">
        <f t="shared" si="62"/>
        <v>geen actie</v>
      </c>
      <c r="BO120" s="149">
        <v>119</v>
      </c>
    </row>
    <row r="121" spans="1:67" ht="17.25" customHeight="1" x14ac:dyDescent="0.25">
      <c r="A121" s="149">
        <v>120</v>
      </c>
      <c r="B121" s="149" t="str">
        <f t="shared" si="48"/>
        <v>v</v>
      </c>
      <c r="C121" s="149"/>
      <c r="D121" s="200"/>
      <c r="E121" s="249"/>
      <c r="F121" s="273"/>
      <c r="G121" s="235"/>
      <c r="H121" s="176">
        <f t="shared" si="49"/>
        <v>0</v>
      </c>
      <c r="I121" s="274"/>
      <c r="J121" s="178">
        <f>[3]Aantallen!$B$1-I121</f>
        <v>2020</v>
      </c>
      <c r="K121" s="153">
        <f t="shared" si="50"/>
        <v>0</v>
      </c>
      <c r="L121" s="164"/>
      <c r="M121" s="180">
        <v>1</v>
      </c>
      <c r="N121" s="180"/>
      <c r="O121" s="180"/>
      <c r="P121" s="275"/>
      <c r="Q121" s="276">
        <f t="shared" si="51"/>
        <v>0</v>
      </c>
      <c r="R121" s="180">
        <v>1</v>
      </c>
      <c r="S121" s="180"/>
      <c r="T121" s="180"/>
      <c r="U121" s="180"/>
      <c r="V121" s="276">
        <f t="shared" si="52"/>
        <v>0</v>
      </c>
      <c r="W121" s="180">
        <v>1</v>
      </c>
      <c r="X121" s="180"/>
      <c r="Y121" s="180"/>
      <c r="Z121" s="180"/>
      <c r="AA121" s="276">
        <f t="shared" si="53"/>
        <v>0</v>
      </c>
      <c r="AB121" s="180">
        <v>1</v>
      </c>
      <c r="AC121" s="180"/>
      <c r="AD121" s="180"/>
      <c r="AE121" s="180"/>
      <c r="AF121" s="276">
        <f t="shared" si="54"/>
        <v>0</v>
      </c>
      <c r="AG121" s="180">
        <v>1</v>
      </c>
      <c r="AH121" s="180"/>
      <c r="AI121" s="180"/>
      <c r="AJ121" s="277"/>
      <c r="AK121" s="276">
        <f t="shared" si="55"/>
        <v>0</v>
      </c>
      <c r="AL121" s="180">
        <v>1</v>
      </c>
      <c r="AM121" s="180"/>
      <c r="AN121" s="180"/>
      <c r="AO121" s="277"/>
      <c r="AP121" s="276">
        <f t="shared" si="56"/>
        <v>0</v>
      </c>
      <c r="AQ121" s="180">
        <v>1</v>
      </c>
      <c r="AR121" s="180"/>
      <c r="AS121" s="180"/>
      <c r="AT121" s="277"/>
      <c r="AU121" s="278">
        <f t="shared" si="57"/>
        <v>0</v>
      </c>
      <c r="AV121" s="180">
        <v>1</v>
      </c>
      <c r="AW121" s="180"/>
      <c r="AX121" s="180"/>
      <c r="AY121" s="275"/>
      <c r="AZ121" s="276">
        <f t="shared" si="58"/>
        <v>0</v>
      </c>
      <c r="BA121" s="180">
        <v>1</v>
      </c>
      <c r="BB121" s="180"/>
      <c r="BC121" s="180"/>
      <c r="BD121" s="180"/>
      <c r="BE121" s="276">
        <f t="shared" si="59"/>
        <v>0</v>
      </c>
      <c r="BF121" s="180">
        <v>1</v>
      </c>
      <c r="BG121" s="180"/>
      <c r="BH121" s="180"/>
      <c r="BI121" s="180"/>
      <c r="BJ121" s="276">
        <f t="shared" si="60"/>
        <v>0</v>
      </c>
      <c r="BK121" s="153">
        <f t="shared" si="63"/>
        <v>0</v>
      </c>
      <c r="BL121" s="182">
        <v>0</v>
      </c>
      <c r="BM121" s="153">
        <v>0</v>
      </c>
      <c r="BN121" s="153" t="str">
        <f t="shared" si="62"/>
        <v>geen actie</v>
      </c>
      <c r="BO121" s="149">
        <v>120</v>
      </c>
    </row>
    <row r="122" spans="1:67" ht="17.25" customHeight="1" x14ac:dyDescent="0.25">
      <c r="A122" s="149">
        <v>121</v>
      </c>
      <c r="B122" s="149" t="str">
        <f t="shared" si="48"/>
        <v>v</v>
      </c>
      <c r="C122" s="149"/>
      <c r="D122" s="200"/>
      <c r="E122" s="249"/>
      <c r="F122" s="274"/>
      <c r="G122" s="235"/>
      <c r="H122" s="176">
        <f t="shared" si="49"/>
        <v>0</v>
      </c>
      <c r="I122" s="154"/>
      <c r="J122" s="178">
        <f>[3]Aantallen!$B$1-I122</f>
        <v>2020</v>
      </c>
      <c r="K122" s="153">
        <f t="shared" si="50"/>
        <v>0</v>
      </c>
      <c r="L122" s="164"/>
      <c r="M122" s="180">
        <v>1</v>
      </c>
      <c r="N122" s="180"/>
      <c r="O122" s="180"/>
      <c r="P122" s="275"/>
      <c r="Q122" s="276">
        <f t="shared" si="51"/>
        <v>0</v>
      </c>
      <c r="R122" s="180">
        <v>1</v>
      </c>
      <c r="S122" s="180"/>
      <c r="T122" s="180"/>
      <c r="U122" s="180"/>
      <c r="V122" s="276">
        <f t="shared" si="52"/>
        <v>0</v>
      </c>
      <c r="W122" s="180">
        <v>1</v>
      </c>
      <c r="X122" s="180"/>
      <c r="Y122" s="180"/>
      <c r="Z122" s="180"/>
      <c r="AA122" s="276">
        <f t="shared" si="53"/>
        <v>0</v>
      </c>
      <c r="AB122" s="180">
        <v>1</v>
      </c>
      <c r="AC122" s="180"/>
      <c r="AD122" s="180"/>
      <c r="AE122" s="180"/>
      <c r="AF122" s="276">
        <f t="shared" si="54"/>
        <v>0</v>
      </c>
      <c r="AG122" s="180">
        <v>1</v>
      </c>
      <c r="AH122" s="180"/>
      <c r="AI122" s="180"/>
      <c r="AJ122" s="277"/>
      <c r="AK122" s="276">
        <f t="shared" si="55"/>
        <v>0</v>
      </c>
      <c r="AL122" s="180">
        <v>1</v>
      </c>
      <c r="AM122" s="180"/>
      <c r="AN122" s="180"/>
      <c r="AO122" s="277"/>
      <c r="AP122" s="276">
        <f t="shared" si="56"/>
        <v>0</v>
      </c>
      <c r="AQ122" s="180">
        <v>1</v>
      </c>
      <c r="AR122" s="180"/>
      <c r="AS122" s="180"/>
      <c r="AT122" s="277"/>
      <c r="AU122" s="278">
        <f t="shared" si="57"/>
        <v>0</v>
      </c>
      <c r="AV122" s="180">
        <v>1</v>
      </c>
      <c r="AW122" s="180"/>
      <c r="AX122" s="180"/>
      <c r="AY122" s="275"/>
      <c r="AZ122" s="276">
        <f t="shared" si="58"/>
        <v>0</v>
      </c>
      <c r="BA122" s="180">
        <v>1</v>
      </c>
      <c r="BB122" s="180"/>
      <c r="BC122" s="180"/>
      <c r="BD122" s="180"/>
      <c r="BE122" s="276">
        <f t="shared" si="59"/>
        <v>0</v>
      </c>
      <c r="BF122" s="180">
        <v>1</v>
      </c>
      <c r="BG122" s="180"/>
      <c r="BH122" s="180"/>
      <c r="BI122" s="180"/>
      <c r="BJ122" s="276">
        <f t="shared" si="60"/>
        <v>0</v>
      </c>
      <c r="BK122" s="153">
        <f t="shared" si="63"/>
        <v>0</v>
      </c>
      <c r="BL122" s="182">
        <v>0</v>
      </c>
      <c r="BM122" s="153">
        <v>0</v>
      </c>
      <c r="BN122" s="153" t="str">
        <f t="shared" si="62"/>
        <v>geen actie</v>
      </c>
      <c r="BO122" s="149">
        <v>121</v>
      </c>
    </row>
    <row r="123" spans="1:67" ht="17.25" customHeight="1" x14ac:dyDescent="0.25">
      <c r="A123" s="149">
        <v>122</v>
      </c>
      <c r="B123" s="149" t="str">
        <f t="shared" si="48"/>
        <v>v</v>
      </c>
      <c r="C123" s="149"/>
      <c r="D123" s="200"/>
      <c r="E123" s="249"/>
      <c r="F123" s="274"/>
      <c r="G123" s="235"/>
      <c r="H123" s="176">
        <f t="shared" si="49"/>
        <v>0</v>
      </c>
      <c r="I123" s="154"/>
      <c r="J123" s="178">
        <f>[3]Aantallen!$B$1-I123</f>
        <v>2020</v>
      </c>
      <c r="K123" s="153">
        <f t="shared" si="50"/>
        <v>0</v>
      </c>
      <c r="L123" s="164"/>
      <c r="M123" s="180">
        <v>1</v>
      </c>
      <c r="N123" s="180"/>
      <c r="O123" s="180"/>
      <c r="P123" s="275"/>
      <c r="Q123" s="276">
        <f t="shared" si="51"/>
        <v>0</v>
      </c>
      <c r="R123" s="180">
        <v>1</v>
      </c>
      <c r="S123" s="180"/>
      <c r="T123" s="180"/>
      <c r="U123" s="180"/>
      <c r="V123" s="276">
        <f t="shared" si="52"/>
        <v>0</v>
      </c>
      <c r="W123" s="180">
        <v>1</v>
      </c>
      <c r="X123" s="180"/>
      <c r="Y123" s="180"/>
      <c r="Z123" s="180"/>
      <c r="AA123" s="276">
        <f t="shared" si="53"/>
        <v>0</v>
      </c>
      <c r="AB123" s="180">
        <v>1</v>
      </c>
      <c r="AC123" s="180"/>
      <c r="AD123" s="180"/>
      <c r="AE123" s="180"/>
      <c r="AF123" s="276">
        <f t="shared" si="54"/>
        <v>0</v>
      </c>
      <c r="AG123" s="180">
        <v>1</v>
      </c>
      <c r="AH123" s="180"/>
      <c r="AI123" s="180"/>
      <c r="AJ123" s="277"/>
      <c r="AK123" s="276">
        <f t="shared" si="55"/>
        <v>0</v>
      </c>
      <c r="AL123" s="180">
        <v>1</v>
      </c>
      <c r="AM123" s="180"/>
      <c r="AN123" s="180"/>
      <c r="AO123" s="277"/>
      <c r="AP123" s="276">
        <f t="shared" si="56"/>
        <v>0</v>
      </c>
      <c r="AQ123" s="180">
        <v>1</v>
      </c>
      <c r="AR123" s="180"/>
      <c r="AS123" s="180"/>
      <c r="AT123" s="277"/>
      <c r="AU123" s="278">
        <f t="shared" si="57"/>
        <v>0</v>
      </c>
      <c r="AV123" s="180">
        <v>1</v>
      </c>
      <c r="AW123" s="180"/>
      <c r="AX123" s="180"/>
      <c r="AY123" s="275"/>
      <c r="AZ123" s="276">
        <f t="shared" si="58"/>
        <v>0</v>
      </c>
      <c r="BA123" s="180">
        <v>1</v>
      </c>
      <c r="BB123" s="180"/>
      <c r="BC123" s="180"/>
      <c r="BD123" s="180"/>
      <c r="BE123" s="276">
        <f t="shared" si="59"/>
        <v>0</v>
      </c>
      <c r="BF123" s="180">
        <v>1</v>
      </c>
      <c r="BG123" s="180"/>
      <c r="BH123" s="180"/>
      <c r="BI123" s="180"/>
      <c r="BJ123" s="276">
        <f t="shared" si="60"/>
        <v>0</v>
      </c>
      <c r="BK123" s="153">
        <f t="shared" si="63"/>
        <v>0</v>
      </c>
      <c r="BL123" s="182">
        <v>0</v>
      </c>
      <c r="BM123" s="153">
        <f>BK123-BL123</f>
        <v>0</v>
      </c>
      <c r="BN123" s="153" t="str">
        <f t="shared" si="62"/>
        <v>geen actie</v>
      </c>
      <c r="BO123" s="149">
        <v>122</v>
      </c>
    </row>
    <row r="124" spans="1:67" ht="17.25" customHeight="1" x14ac:dyDescent="0.25">
      <c r="A124" s="149">
        <v>123</v>
      </c>
      <c r="B124" s="149" t="str">
        <f t="shared" si="48"/>
        <v>v</v>
      </c>
      <c r="C124" s="149"/>
      <c r="D124" s="200"/>
      <c r="E124" s="249"/>
      <c r="F124" s="273"/>
      <c r="G124" s="235"/>
      <c r="H124" s="176">
        <f t="shared" si="49"/>
        <v>0</v>
      </c>
      <c r="I124" s="274"/>
      <c r="J124" s="178">
        <f>[3]Aantallen!$B$1-I124</f>
        <v>2020</v>
      </c>
      <c r="K124" s="153">
        <f t="shared" si="50"/>
        <v>0</v>
      </c>
      <c r="L124" s="164"/>
      <c r="M124" s="180">
        <v>1</v>
      </c>
      <c r="N124" s="180"/>
      <c r="O124" s="180"/>
      <c r="P124" s="275"/>
      <c r="Q124" s="276">
        <f t="shared" si="51"/>
        <v>0</v>
      </c>
      <c r="R124" s="180">
        <v>1</v>
      </c>
      <c r="S124" s="180"/>
      <c r="T124" s="180"/>
      <c r="U124" s="180"/>
      <c r="V124" s="276">
        <f t="shared" si="52"/>
        <v>0</v>
      </c>
      <c r="W124" s="180">
        <v>1</v>
      </c>
      <c r="X124" s="180"/>
      <c r="Y124" s="180"/>
      <c r="Z124" s="180"/>
      <c r="AA124" s="276">
        <f t="shared" si="53"/>
        <v>0</v>
      </c>
      <c r="AB124" s="180">
        <v>1</v>
      </c>
      <c r="AC124" s="180"/>
      <c r="AD124" s="180"/>
      <c r="AE124" s="180"/>
      <c r="AF124" s="276">
        <f t="shared" si="54"/>
        <v>0</v>
      </c>
      <c r="AG124" s="180">
        <v>1</v>
      </c>
      <c r="AH124" s="180"/>
      <c r="AI124" s="180"/>
      <c r="AJ124" s="277"/>
      <c r="AK124" s="276">
        <f t="shared" si="55"/>
        <v>0</v>
      </c>
      <c r="AL124" s="180">
        <v>1</v>
      </c>
      <c r="AM124" s="180"/>
      <c r="AN124" s="180"/>
      <c r="AO124" s="277"/>
      <c r="AP124" s="276">
        <f t="shared" si="56"/>
        <v>0</v>
      </c>
      <c r="AQ124" s="180">
        <v>1</v>
      </c>
      <c r="AR124" s="180"/>
      <c r="AS124" s="180"/>
      <c r="AT124" s="277"/>
      <c r="AU124" s="278">
        <f t="shared" si="57"/>
        <v>0</v>
      </c>
      <c r="AV124" s="180">
        <v>1</v>
      </c>
      <c r="AW124" s="180"/>
      <c r="AX124" s="180"/>
      <c r="AY124" s="275"/>
      <c r="AZ124" s="276">
        <f t="shared" si="58"/>
        <v>0</v>
      </c>
      <c r="BA124" s="180">
        <v>1</v>
      </c>
      <c r="BB124" s="180"/>
      <c r="BC124" s="180"/>
      <c r="BD124" s="180"/>
      <c r="BE124" s="276">
        <f t="shared" si="59"/>
        <v>0</v>
      </c>
      <c r="BF124" s="180">
        <v>1</v>
      </c>
      <c r="BG124" s="180"/>
      <c r="BH124" s="180"/>
      <c r="BI124" s="180"/>
      <c r="BJ124" s="276">
        <f t="shared" si="60"/>
        <v>0</v>
      </c>
      <c r="BK124" s="153">
        <f t="shared" si="63"/>
        <v>0</v>
      </c>
      <c r="BL124" s="182">
        <v>0</v>
      </c>
      <c r="BM124" s="153">
        <f>BK124-BL124</f>
        <v>0</v>
      </c>
      <c r="BN124" s="153" t="str">
        <f t="shared" si="62"/>
        <v>geen actie</v>
      </c>
      <c r="BO124" s="149">
        <v>123</v>
      </c>
    </row>
    <row r="125" spans="1:67" ht="17.25" customHeight="1" x14ac:dyDescent="0.25">
      <c r="A125" s="149">
        <v>124</v>
      </c>
      <c r="B125" s="149" t="str">
        <f t="shared" si="48"/>
        <v>v</v>
      </c>
      <c r="C125" s="149"/>
      <c r="D125" s="200"/>
      <c r="E125" s="249"/>
      <c r="F125" s="273"/>
      <c r="G125" s="235"/>
      <c r="H125" s="176">
        <f t="shared" si="49"/>
        <v>0</v>
      </c>
      <c r="I125" s="274"/>
      <c r="J125" s="178">
        <f>[3]Aantallen!$B$1-I125</f>
        <v>2020</v>
      </c>
      <c r="K125" s="153">
        <f t="shared" si="50"/>
        <v>0</v>
      </c>
      <c r="L125" s="164"/>
      <c r="M125" s="180">
        <v>1</v>
      </c>
      <c r="N125" s="180"/>
      <c r="O125" s="180"/>
      <c r="P125" s="275"/>
      <c r="Q125" s="276">
        <f t="shared" si="51"/>
        <v>0</v>
      </c>
      <c r="R125" s="180">
        <v>1</v>
      </c>
      <c r="S125" s="180"/>
      <c r="T125" s="180"/>
      <c r="U125" s="180"/>
      <c r="V125" s="276">
        <f t="shared" si="52"/>
        <v>0</v>
      </c>
      <c r="W125" s="180">
        <v>1</v>
      </c>
      <c r="X125" s="180"/>
      <c r="Y125" s="180"/>
      <c r="Z125" s="180"/>
      <c r="AA125" s="276">
        <f t="shared" si="53"/>
        <v>0</v>
      </c>
      <c r="AB125" s="180">
        <v>1</v>
      </c>
      <c r="AC125" s="180"/>
      <c r="AD125" s="180"/>
      <c r="AE125" s="180"/>
      <c r="AF125" s="276">
        <f t="shared" si="54"/>
        <v>0</v>
      </c>
      <c r="AG125" s="180">
        <v>1</v>
      </c>
      <c r="AH125" s="180"/>
      <c r="AI125" s="180"/>
      <c r="AJ125" s="277"/>
      <c r="AK125" s="276">
        <f t="shared" si="55"/>
        <v>0</v>
      </c>
      <c r="AL125" s="180">
        <v>1</v>
      </c>
      <c r="AM125" s="180"/>
      <c r="AN125" s="180"/>
      <c r="AO125" s="277"/>
      <c r="AP125" s="276">
        <f t="shared" si="56"/>
        <v>0</v>
      </c>
      <c r="AQ125" s="180">
        <v>1</v>
      </c>
      <c r="AR125" s="180"/>
      <c r="AS125" s="180"/>
      <c r="AT125" s="277"/>
      <c r="AU125" s="278">
        <f t="shared" si="57"/>
        <v>0</v>
      </c>
      <c r="AV125" s="180">
        <v>1</v>
      </c>
      <c r="AW125" s="180"/>
      <c r="AX125" s="180"/>
      <c r="AY125" s="275"/>
      <c r="AZ125" s="276">
        <f t="shared" si="58"/>
        <v>0</v>
      </c>
      <c r="BA125" s="180">
        <v>1</v>
      </c>
      <c r="BB125" s="180"/>
      <c r="BC125" s="180"/>
      <c r="BD125" s="180"/>
      <c r="BE125" s="276">
        <f t="shared" si="59"/>
        <v>0</v>
      </c>
      <c r="BF125" s="180">
        <v>1</v>
      </c>
      <c r="BG125" s="180"/>
      <c r="BH125" s="180"/>
      <c r="BI125" s="180"/>
      <c r="BJ125" s="276">
        <f t="shared" si="60"/>
        <v>0</v>
      </c>
      <c r="BK125" s="153">
        <f t="shared" si="63"/>
        <v>0</v>
      </c>
      <c r="BL125" s="182">
        <v>0</v>
      </c>
      <c r="BM125" s="153">
        <v>0</v>
      </c>
      <c r="BN125" s="153" t="str">
        <f t="shared" si="62"/>
        <v>geen actie</v>
      </c>
      <c r="BO125" s="149">
        <v>124</v>
      </c>
    </row>
    <row r="126" spans="1:67" ht="17.25" customHeight="1" x14ac:dyDescent="0.25">
      <c r="A126" s="149">
        <v>125</v>
      </c>
      <c r="B126" s="149" t="str">
        <f t="shared" si="48"/>
        <v>v</v>
      </c>
      <c r="C126" s="149"/>
      <c r="D126" s="200"/>
      <c r="E126" s="249"/>
      <c r="F126" s="274"/>
      <c r="G126" s="235"/>
      <c r="H126" s="176"/>
      <c r="I126" s="154"/>
      <c r="J126" s="178">
        <f>[3]Aantallen!$B$1-I126</f>
        <v>2020</v>
      </c>
      <c r="K126" s="153">
        <f t="shared" si="50"/>
        <v>0</v>
      </c>
      <c r="L126" s="164"/>
      <c r="M126" s="180">
        <v>1</v>
      </c>
      <c r="N126" s="180"/>
      <c r="O126" s="180"/>
      <c r="P126" s="275"/>
      <c r="Q126" s="276">
        <f t="shared" si="51"/>
        <v>0</v>
      </c>
      <c r="R126" s="180">
        <v>1</v>
      </c>
      <c r="S126" s="180"/>
      <c r="T126" s="180"/>
      <c r="U126" s="180"/>
      <c r="V126" s="276">
        <f t="shared" si="52"/>
        <v>0</v>
      </c>
      <c r="W126" s="180">
        <v>1</v>
      </c>
      <c r="X126" s="180"/>
      <c r="Y126" s="180"/>
      <c r="Z126" s="180"/>
      <c r="AA126" s="276">
        <f t="shared" si="53"/>
        <v>0</v>
      </c>
      <c r="AB126" s="180">
        <v>1</v>
      </c>
      <c r="AC126" s="180"/>
      <c r="AD126" s="180"/>
      <c r="AE126" s="180"/>
      <c r="AF126" s="276">
        <f t="shared" si="54"/>
        <v>0</v>
      </c>
      <c r="AG126" s="180">
        <v>1</v>
      </c>
      <c r="AH126" s="180"/>
      <c r="AI126" s="180"/>
      <c r="AJ126" s="277"/>
      <c r="AK126" s="276">
        <f t="shared" si="55"/>
        <v>0</v>
      </c>
      <c r="AL126" s="180">
        <v>1</v>
      </c>
      <c r="AM126" s="180"/>
      <c r="AN126" s="180"/>
      <c r="AO126" s="277"/>
      <c r="AP126" s="276">
        <f t="shared" si="56"/>
        <v>0</v>
      </c>
      <c r="AQ126" s="180">
        <v>1</v>
      </c>
      <c r="AR126" s="180"/>
      <c r="AS126" s="180"/>
      <c r="AT126" s="277"/>
      <c r="AU126" s="278">
        <f t="shared" si="57"/>
        <v>0</v>
      </c>
      <c r="AV126" s="180">
        <v>1</v>
      </c>
      <c r="AW126" s="180"/>
      <c r="AX126" s="180"/>
      <c r="AY126" s="275"/>
      <c r="AZ126" s="276">
        <f t="shared" si="58"/>
        <v>0</v>
      </c>
      <c r="BA126" s="180">
        <v>1</v>
      </c>
      <c r="BB126" s="180"/>
      <c r="BC126" s="180"/>
      <c r="BD126" s="180"/>
      <c r="BE126" s="276">
        <f t="shared" si="59"/>
        <v>0</v>
      </c>
      <c r="BF126" s="180">
        <v>1</v>
      </c>
      <c r="BG126" s="180"/>
      <c r="BH126" s="180"/>
      <c r="BI126" s="180"/>
      <c r="BJ126" s="276">
        <f t="shared" si="60"/>
        <v>0</v>
      </c>
      <c r="BK126" s="153">
        <f t="shared" si="63"/>
        <v>0</v>
      </c>
      <c r="BL126" s="182">
        <v>0</v>
      </c>
      <c r="BM126" s="153">
        <f>BK126-BL126</f>
        <v>0</v>
      </c>
      <c r="BN126" s="153" t="str">
        <f t="shared" si="62"/>
        <v>geen actie</v>
      </c>
      <c r="BO126" s="149">
        <v>125</v>
      </c>
    </row>
    <row r="127" spans="1:67" ht="17.25" customHeight="1" x14ac:dyDescent="0.25">
      <c r="D127" s="183"/>
      <c r="BJ127" s="168"/>
      <c r="BO127" s="183"/>
    </row>
    <row r="128" spans="1:67" ht="17.25" customHeight="1" x14ac:dyDescent="0.25">
      <c r="D128" s="183"/>
      <c r="BJ128" s="168"/>
    </row>
    <row r="129" spans="7:67" s="150" customFormat="1" x14ac:dyDescent="0.25">
      <c r="G129" s="210"/>
      <c r="BJ129" s="168"/>
      <c r="BK129" s="183"/>
      <c r="BL129" s="212"/>
      <c r="BM129" s="183"/>
      <c r="BN129" s="183"/>
      <c r="BO129" s="211"/>
    </row>
    <row r="130" spans="7:67" s="150" customFormat="1" x14ac:dyDescent="0.25">
      <c r="G130" s="210"/>
      <c r="BJ130" s="168"/>
      <c r="BK130" s="183"/>
      <c r="BL130" s="212"/>
      <c r="BM130" s="183"/>
      <c r="BN130" s="183"/>
      <c r="BO130" s="211"/>
    </row>
    <row r="131" spans="7:67" s="150" customFormat="1" x14ac:dyDescent="0.25">
      <c r="G131" s="210"/>
      <c r="BJ131" s="168"/>
      <c r="BK131" s="183"/>
      <c r="BL131" s="212"/>
      <c r="BM131" s="183"/>
      <c r="BN131" s="183"/>
      <c r="BO131" s="211"/>
    </row>
    <row r="132" spans="7:67" s="150" customFormat="1" x14ac:dyDescent="0.25">
      <c r="G132" s="210"/>
      <c r="BJ132" s="168"/>
      <c r="BK132" s="183"/>
      <c r="BL132" s="212"/>
      <c r="BM132" s="183"/>
      <c r="BN132" s="183"/>
      <c r="BO132" s="211"/>
    </row>
    <row r="133" spans="7:67" s="150" customFormat="1" x14ac:dyDescent="0.25">
      <c r="G133" s="210"/>
      <c r="BJ133" s="168"/>
      <c r="BK133" s="183"/>
      <c r="BL133" s="212"/>
      <c r="BM133" s="183"/>
      <c r="BN133" s="183"/>
      <c r="BO133" s="211"/>
    </row>
    <row r="134" spans="7:67" s="150" customFormat="1" x14ac:dyDescent="0.25">
      <c r="G134" s="210"/>
      <c r="BJ134" s="168"/>
      <c r="BK134" s="183"/>
      <c r="BL134" s="212"/>
      <c r="BM134" s="183"/>
      <c r="BN134" s="183"/>
      <c r="BO134" s="211"/>
    </row>
    <row r="135" spans="7:67" s="150" customFormat="1" x14ac:dyDescent="0.25">
      <c r="G135" s="210"/>
      <c r="BJ135" s="168"/>
      <c r="BK135" s="183"/>
      <c r="BL135" s="212"/>
      <c r="BM135" s="183"/>
      <c r="BN135" s="183"/>
      <c r="BO135" s="211"/>
    </row>
    <row r="136" spans="7:67" s="150" customFormat="1" x14ac:dyDescent="0.25">
      <c r="G136" s="210"/>
      <c r="BJ136" s="168"/>
      <c r="BK136" s="183"/>
      <c r="BL136" s="212"/>
      <c r="BM136" s="183"/>
      <c r="BN136" s="183"/>
      <c r="BO136" s="211"/>
    </row>
    <row r="137" spans="7:67" s="150" customFormat="1" x14ac:dyDescent="0.25">
      <c r="G137" s="210"/>
      <c r="BJ137" s="168"/>
      <c r="BK137" s="183"/>
      <c r="BL137" s="212"/>
      <c r="BM137" s="183"/>
      <c r="BN137" s="183"/>
      <c r="BO137" s="211"/>
    </row>
    <row r="138" spans="7:67" s="150" customFormat="1" x14ac:dyDescent="0.25">
      <c r="G138" s="210"/>
      <c r="BJ138" s="168"/>
      <c r="BK138" s="183"/>
      <c r="BL138" s="212"/>
      <c r="BM138" s="183"/>
      <c r="BN138" s="183"/>
      <c r="BO138" s="211"/>
    </row>
    <row r="139" spans="7:67" s="150" customFormat="1" x14ac:dyDescent="0.25">
      <c r="G139" s="210"/>
      <c r="BJ139" s="168"/>
      <c r="BK139" s="183"/>
      <c r="BL139" s="212"/>
      <c r="BM139" s="183"/>
      <c r="BN139" s="183"/>
      <c r="BO139" s="211"/>
    </row>
    <row r="140" spans="7:67" s="150" customFormat="1" x14ac:dyDescent="0.25">
      <c r="G140" s="210"/>
      <c r="BJ140" s="168"/>
      <c r="BK140" s="183"/>
      <c r="BL140" s="212"/>
      <c r="BM140" s="183"/>
      <c r="BN140" s="183"/>
      <c r="BO140" s="211"/>
    </row>
    <row r="141" spans="7:67" s="150" customFormat="1" x14ac:dyDescent="0.25">
      <c r="G141" s="210"/>
      <c r="BJ141" s="168"/>
      <c r="BK141" s="183"/>
      <c r="BL141" s="212"/>
      <c r="BM141" s="183"/>
      <c r="BN141" s="183"/>
      <c r="BO141" s="211"/>
    </row>
    <row r="142" spans="7:67" s="150" customFormat="1" x14ac:dyDescent="0.25">
      <c r="G142" s="210"/>
      <c r="BJ142" s="168"/>
      <c r="BK142" s="183"/>
      <c r="BL142" s="212"/>
      <c r="BM142" s="183"/>
      <c r="BN142" s="183"/>
      <c r="BO142" s="211"/>
    </row>
    <row r="143" spans="7:67" s="150" customFormat="1" x14ac:dyDescent="0.25">
      <c r="G143" s="210"/>
      <c r="BJ143" s="168"/>
      <c r="BK143" s="183"/>
      <c r="BL143" s="212"/>
      <c r="BM143" s="183"/>
      <c r="BN143" s="183"/>
      <c r="BO143" s="211"/>
    </row>
    <row r="144" spans="7:67" s="150" customFormat="1" x14ac:dyDescent="0.25">
      <c r="G144" s="210"/>
      <c r="BJ144" s="168"/>
      <c r="BK144" s="183"/>
      <c r="BL144" s="212"/>
      <c r="BM144" s="183"/>
      <c r="BN144" s="183"/>
      <c r="BO144" s="211"/>
    </row>
    <row r="145" spans="7:62" s="150" customFormat="1" x14ac:dyDescent="0.25">
      <c r="G145" s="210"/>
      <c r="BJ145" s="168"/>
    </row>
    <row r="146" spans="7:62" s="150" customFormat="1" x14ac:dyDescent="0.25">
      <c r="G146" s="210"/>
      <c r="BJ146" s="168"/>
    </row>
    <row r="147" spans="7:62" s="150" customFormat="1" x14ac:dyDescent="0.25">
      <c r="G147" s="210"/>
      <c r="BJ147" s="168"/>
    </row>
    <row r="148" spans="7:62" s="150" customFormat="1" x14ac:dyDescent="0.25">
      <c r="G148" s="210"/>
      <c r="BJ148" s="168"/>
    </row>
    <row r="149" spans="7:62" s="150" customFormat="1" x14ac:dyDescent="0.25">
      <c r="G149" s="210"/>
      <c r="BJ149" s="168"/>
    </row>
    <row r="150" spans="7:62" s="150" customFormat="1" x14ac:dyDescent="0.25">
      <c r="G150" s="210"/>
      <c r="BJ150" s="168"/>
    </row>
    <row r="151" spans="7:62" s="150" customFormat="1" x14ac:dyDescent="0.25">
      <c r="G151" s="210"/>
      <c r="BJ151" s="168"/>
    </row>
    <row r="152" spans="7:62" s="150" customFormat="1" x14ac:dyDescent="0.25">
      <c r="G152" s="210"/>
      <c r="BJ152" s="168"/>
    </row>
    <row r="153" spans="7:62" s="150" customFormat="1" x14ac:dyDescent="0.25">
      <c r="G153" s="210"/>
      <c r="BJ153" s="168"/>
    </row>
    <row r="154" spans="7:62" s="150" customFormat="1" x14ac:dyDescent="0.25">
      <c r="G154" s="210"/>
      <c r="BJ154" s="168"/>
    </row>
    <row r="155" spans="7:62" s="150" customFormat="1" x14ac:dyDescent="0.25">
      <c r="G155" s="210"/>
      <c r="BJ155" s="168"/>
    </row>
    <row r="156" spans="7:62" s="150" customFormat="1" x14ac:dyDescent="0.25">
      <c r="G156" s="210"/>
      <c r="BJ156" s="168"/>
    </row>
    <row r="157" spans="7:62" s="150" customFormat="1" x14ac:dyDescent="0.25">
      <c r="G157" s="210"/>
      <c r="BJ157" s="168"/>
    </row>
    <row r="158" spans="7:62" s="150" customFormat="1" x14ac:dyDescent="0.25">
      <c r="G158" s="210"/>
      <c r="BJ158" s="168"/>
    </row>
    <row r="159" spans="7:62" s="150" customFormat="1" x14ac:dyDescent="0.25">
      <c r="G159" s="210"/>
      <c r="BJ159" s="168"/>
    </row>
    <row r="160" spans="7:62" s="150" customFormat="1" x14ac:dyDescent="0.25">
      <c r="G160" s="210"/>
      <c r="BJ160" s="168"/>
    </row>
    <row r="161" spans="7:62" s="150" customFormat="1" x14ac:dyDescent="0.25">
      <c r="G161" s="210"/>
      <c r="BJ161" s="168"/>
    </row>
    <row r="162" spans="7:62" s="150" customFormat="1" x14ac:dyDescent="0.25">
      <c r="G162" s="210"/>
      <c r="BJ162" s="168"/>
    </row>
    <row r="163" spans="7:62" s="150" customFormat="1" x14ac:dyDescent="0.25">
      <c r="G163" s="210"/>
      <c r="BJ163" s="168"/>
    </row>
    <row r="164" spans="7:62" s="150" customFormat="1" x14ac:dyDescent="0.25">
      <c r="G164" s="210"/>
      <c r="BJ164" s="168"/>
    </row>
    <row r="165" spans="7:62" s="150" customFormat="1" x14ac:dyDescent="0.25">
      <c r="G165" s="210"/>
      <c r="BJ165" s="168"/>
    </row>
    <row r="166" spans="7:62" s="150" customFormat="1" x14ac:dyDescent="0.25">
      <c r="G166" s="210"/>
      <c r="BJ166" s="168"/>
    </row>
    <row r="167" spans="7:62" s="150" customFormat="1" x14ac:dyDescent="0.25">
      <c r="G167" s="210"/>
      <c r="BJ167" s="168"/>
    </row>
    <row r="168" spans="7:62" s="150" customFormat="1" x14ac:dyDescent="0.25">
      <c r="G168" s="210"/>
      <c r="BJ168" s="168"/>
    </row>
    <row r="169" spans="7:62" s="150" customFormat="1" x14ac:dyDescent="0.25">
      <c r="G169" s="210"/>
      <c r="BJ169" s="168"/>
    </row>
    <row r="170" spans="7:62" s="150" customFormat="1" x14ac:dyDescent="0.25">
      <c r="G170" s="210"/>
      <c r="BJ170" s="168"/>
    </row>
    <row r="171" spans="7:62" s="150" customFormat="1" x14ac:dyDescent="0.25">
      <c r="G171" s="210"/>
      <c r="BJ171" s="168"/>
    </row>
    <row r="172" spans="7:62" s="150" customFormat="1" x14ac:dyDescent="0.25">
      <c r="G172" s="210"/>
      <c r="BJ172" s="168"/>
    </row>
    <row r="173" spans="7:62" s="150" customFormat="1" x14ac:dyDescent="0.25">
      <c r="G173" s="210"/>
      <c r="BJ173" s="168"/>
    </row>
    <row r="174" spans="7:62" s="150" customFormat="1" x14ac:dyDescent="0.25">
      <c r="G174" s="210"/>
      <c r="BJ174" s="168"/>
    </row>
    <row r="175" spans="7:62" s="150" customFormat="1" x14ac:dyDescent="0.25">
      <c r="G175" s="210"/>
      <c r="BJ175" s="168"/>
    </row>
    <row r="176" spans="7:62" s="150" customFormat="1" x14ac:dyDescent="0.25">
      <c r="G176" s="210"/>
      <c r="BJ176" s="168"/>
    </row>
    <row r="177" spans="7:62" s="150" customFormat="1" x14ac:dyDescent="0.25">
      <c r="G177" s="210"/>
      <c r="BJ177" s="168"/>
    </row>
    <row r="178" spans="7:62" s="150" customFormat="1" x14ac:dyDescent="0.25">
      <c r="G178" s="210"/>
      <c r="BJ178" s="168"/>
    </row>
    <row r="179" spans="7:62" s="150" customFormat="1" x14ac:dyDescent="0.25">
      <c r="G179" s="210"/>
      <c r="BJ179" s="168"/>
    </row>
    <row r="180" spans="7:62" s="150" customFormat="1" x14ac:dyDescent="0.25">
      <c r="G180" s="210"/>
      <c r="BJ180" s="168"/>
    </row>
    <row r="181" spans="7:62" s="150" customFormat="1" x14ac:dyDescent="0.25">
      <c r="G181" s="210"/>
      <c r="BJ181" s="168"/>
    </row>
    <row r="182" spans="7:62" s="150" customFormat="1" x14ac:dyDescent="0.25">
      <c r="G182" s="210"/>
      <c r="BJ182" s="168"/>
    </row>
    <row r="183" spans="7:62" s="150" customFormat="1" x14ac:dyDescent="0.25">
      <c r="G183" s="210"/>
      <c r="BJ183" s="168"/>
    </row>
    <row r="184" spans="7:62" s="150" customFormat="1" x14ac:dyDescent="0.25">
      <c r="G184" s="210"/>
      <c r="BJ184" s="168"/>
    </row>
    <row r="185" spans="7:62" s="150" customFormat="1" x14ac:dyDescent="0.25">
      <c r="G185" s="210"/>
      <c r="BJ185" s="168"/>
    </row>
    <row r="186" spans="7:62" s="150" customFormat="1" x14ac:dyDescent="0.25">
      <c r="G186" s="210"/>
      <c r="BJ186" s="168"/>
    </row>
    <row r="187" spans="7:62" s="150" customFormat="1" x14ac:dyDescent="0.25">
      <c r="G187" s="210"/>
      <c r="BJ187" s="168"/>
    </row>
    <row r="188" spans="7:62" s="150" customFormat="1" x14ac:dyDescent="0.25">
      <c r="G188" s="210"/>
      <c r="BJ188" s="168"/>
    </row>
  </sheetData>
  <sortState xmlns:xlrd2="http://schemas.microsoft.com/office/spreadsheetml/2017/richdata2" ref="A2:BO126">
    <sortCondition ref="E2:E126"/>
  </sortState>
  <conditionalFormatting sqref="BK2:BM126">
    <cfRule type="expression" dxfId="104" priority="9">
      <formula>NOT(ISERROR(SEARCH("diploma",BK2)))</formula>
    </cfRule>
    <cfRule type="expression" dxfId="103" priority="10">
      <formula>NOT(ISERROR(SEARCH("diploma",BK2)))</formula>
    </cfRule>
  </conditionalFormatting>
  <conditionalFormatting sqref="B2:B126">
    <cfRule type="cellIs" dxfId="102" priority="11" operator="equal">
      <formula>"v"</formula>
    </cfRule>
  </conditionalFormatting>
  <conditionalFormatting sqref="R1">
    <cfRule type="cellIs" dxfId="101" priority="12" operator="between">
      <formula>0</formula>
      <formula>200</formula>
    </cfRule>
  </conditionalFormatting>
  <conditionalFormatting sqref="Y1:Z1">
    <cfRule type="cellIs" dxfId="100" priority="13" operator="between">
      <formula>1</formula>
      <formula>200</formula>
    </cfRule>
  </conditionalFormatting>
  <conditionalFormatting sqref="W1">
    <cfRule type="cellIs" dxfId="99" priority="14" operator="between">
      <formula>0</formula>
      <formula>200</formula>
    </cfRule>
  </conditionalFormatting>
  <conditionalFormatting sqref="AB1">
    <cfRule type="cellIs" dxfId="98" priority="15" operator="between">
      <formula>0</formula>
      <formula>200</formula>
    </cfRule>
  </conditionalFormatting>
  <conditionalFormatting sqref="AG1">
    <cfRule type="cellIs" dxfId="97" priority="16" operator="between">
      <formula>0</formula>
      <formula>200</formula>
    </cfRule>
  </conditionalFormatting>
  <conditionalFormatting sqref="AL1">
    <cfRule type="cellIs" dxfId="96" priority="17" operator="between">
      <formula>0</formula>
      <formula>200</formula>
    </cfRule>
  </conditionalFormatting>
  <conditionalFormatting sqref="AQ1">
    <cfRule type="cellIs" dxfId="95" priority="18" operator="between">
      <formula>0</formula>
      <formula>200</formula>
    </cfRule>
  </conditionalFormatting>
  <conditionalFormatting sqref="AV1">
    <cfRule type="cellIs" dxfId="94" priority="19" operator="between">
      <formula>0</formula>
      <formula>200</formula>
    </cfRule>
  </conditionalFormatting>
  <conditionalFormatting sqref="BA1">
    <cfRule type="cellIs" dxfId="93" priority="20" operator="between">
      <formula>0</formula>
      <formula>200</formula>
    </cfRule>
  </conditionalFormatting>
  <conditionalFormatting sqref="BF1">
    <cfRule type="cellIs" dxfId="92" priority="21" operator="between">
      <formula>0</formula>
      <formula>200</formula>
    </cfRule>
  </conditionalFormatting>
  <conditionalFormatting sqref="M1:BJ1 M127:BJ1048576 M2:AK126 AP2:BJ126">
    <cfRule type="cellIs" dxfId="91" priority="22" operator="greaterThan">
      <formula>150</formula>
    </cfRule>
  </conditionalFormatting>
  <conditionalFormatting sqref="BN2:BN126">
    <cfRule type="containsText" dxfId="90" priority="7" operator="containsText" text="geen actie">
      <formula>NOT(ISERROR(SEARCH("geen actie",BN2)))</formula>
    </cfRule>
    <cfRule type="containsText" dxfId="89" priority="8" operator="containsText" text="diploma">
      <formula>NOT(ISERROR(SEARCH("diploma",BN2)))</formula>
    </cfRule>
  </conditionalFormatting>
  <conditionalFormatting sqref="F2:F126">
    <cfRule type="cellIs" dxfId="88" priority="6" operator="lessThan">
      <formula>1000</formula>
    </cfRule>
  </conditionalFormatting>
  <conditionalFormatting sqref="AL2:AO126">
    <cfRule type="cellIs" dxfId="87" priority="5" operator="greaterThan">
      <formula>150</formula>
    </cfRule>
  </conditionalFormatting>
  <conditionalFormatting sqref="B2:B126">
    <cfRule type="containsText" dxfId="86" priority="4" operator="containsText" text="x">
      <formula>NOT(ISERROR(SEARCH("x",B2)))</formula>
    </cfRule>
  </conditionalFormatting>
  <conditionalFormatting sqref="J2:J126">
    <cfRule type="cellIs" dxfId="85" priority="1" operator="equal">
      <formula>12</formula>
    </cfRule>
    <cfRule type="cellIs" dxfId="84" priority="2" operator="lessThan">
      <formula>19</formula>
    </cfRule>
    <cfRule type="cellIs" dxfId="83" priority="3" operator="greaterThan">
      <formula>19</formula>
    </cfRule>
  </conditionalFormatting>
  <pageMargins left="0.75" right="0.75" top="1" bottom="1" header="0.51180555555555496" footer="0.51180555555555496"/>
  <pageSetup paperSize="9" firstPageNumber="0" orientation="landscape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9C170-FBF8-479B-BC2D-029178BECBE2}">
  <sheetPr codeName="Blad9">
    <tabColor theme="5" tint="-0.499984740745262"/>
  </sheetPr>
  <dimension ref="A1:AU209"/>
  <sheetViews>
    <sheetView topLeftCell="A4" zoomScale="90" zoomScaleNormal="90" workbookViewId="0">
      <selection activeCell="N19" sqref="N19"/>
    </sheetView>
  </sheetViews>
  <sheetFormatPr defaultColWidth="8.85546875" defaultRowHeight="12.75" x14ac:dyDescent="0.2"/>
  <cols>
    <col min="1" max="1" width="27.140625" style="156" customWidth="1"/>
    <col min="2" max="4" width="5" style="156" customWidth="1"/>
    <col min="5" max="14" width="4.28515625" style="156" customWidth="1"/>
    <col min="15" max="22" width="6.140625" style="156" customWidth="1"/>
    <col min="23" max="23" width="8.28515625" style="374" customWidth="1"/>
    <col min="24" max="25" width="10.42578125" style="156" bestFit="1" customWidth="1"/>
    <col min="26" max="26" width="13.140625" style="156" bestFit="1" customWidth="1"/>
    <col min="27" max="27" width="7.140625" style="156" bestFit="1" customWidth="1"/>
    <col min="28" max="28" width="4.140625" style="156" customWidth="1"/>
    <col min="29" max="29" width="9.28515625" style="156" bestFit="1" customWidth="1"/>
    <col min="30" max="30" width="10.7109375" style="156" bestFit="1" customWidth="1"/>
    <col min="31" max="31" width="10.85546875" style="156" bestFit="1" customWidth="1"/>
    <col min="32" max="32" width="3.28515625" style="156" customWidth="1"/>
    <col min="33" max="33" width="3.7109375" style="156" customWidth="1"/>
    <col min="34" max="34" width="4.28515625" style="156" customWidth="1"/>
    <col min="35" max="35" width="4" style="156" customWidth="1"/>
    <col min="36" max="37" width="3.85546875" style="156" customWidth="1"/>
    <col min="38" max="38" width="3.7109375" style="156" customWidth="1"/>
    <col min="39" max="39" width="3.85546875" style="156" customWidth="1"/>
    <col min="40" max="40" width="4.140625" style="156" customWidth="1"/>
    <col min="41" max="41" width="3.7109375" style="156" customWidth="1"/>
    <col min="42" max="42" width="4" style="156" customWidth="1"/>
    <col min="43" max="43" width="4.140625" style="156" customWidth="1"/>
    <col min="44" max="44" width="4.42578125" style="156" customWidth="1"/>
    <col min="45" max="45" width="5.140625" style="156" customWidth="1"/>
    <col min="46" max="16384" width="8.85546875" style="156"/>
  </cols>
  <sheetData>
    <row r="1" spans="1:47" ht="51" customHeight="1" x14ac:dyDescent="0.2">
      <c r="A1" s="466" t="s">
        <v>173</v>
      </c>
      <c r="E1" s="465"/>
      <c r="W1" s="464"/>
      <c r="X1" s="463" t="s">
        <v>152</v>
      </c>
      <c r="Y1" s="463" t="s">
        <v>157</v>
      </c>
      <c r="Z1" s="463" t="s">
        <v>153</v>
      </c>
      <c r="AA1" s="463" t="s">
        <v>168</v>
      </c>
      <c r="AC1" s="156" t="s">
        <v>158</v>
      </c>
      <c r="AD1" s="156" t="s">
        <v>159</v>
      </c>
      <c r="AE1" s="156" t="s">
        <v>160</v>
      </c>
    </row>
    <row r="2" spans="1:47" ht="20.25" x14ac:dyDescent="0.3">
      <c r="A2" s="489" t="s">
        <v>165</v>
      </c>
      <c r="B2" s="489"/>
      <c r="W2" s="147" t="s">
        <v>175</v>
      </c>
      <c r="X2" s="493">
        <v>13</v>
      </c>
      <c r="Y2" s="493" t="s">
        <v>156</v>
      </c>
      <c r="Z2" s="493" t="s">
        <v>161</v>
      </c>
      <c r="AA2" s="493">
        <v>1</v>
      </c>
      <c r="AC2" s="156" t="str">
        <f>CONCATENATE("LOPER ",Tabel13[[#This Row],[Loper nr.]])</f>
        <v>LOPER 13</v>
      </c>
      <c r="AD2" s="156" t="str">
        <f>IF(Tabel13[[#This Row],[el/me/ gem]]="e","elektrisch",IF(Tabel13[[#This Row],[el/me/ gem]]="m","mechanisch","gemengd elek./mech."))</f>
        <v>gemengd elek./mech.</v>
      </c>
      <c r="AE2" s="156" t="str">
        <f>IF(Tabel13[[#This Row],[groot/klein wapen]]="k","klein wapen","groot wapen")</f>
        <v>klein wapen</v>
      </c>
    </row>
    <row r="3" spans="1:47" ht="20.25" x14ac:dyDescent="0.3">
      <c r="A3" s="489"/>
      <c r="B3" s="462" t="s">
        <v>162</v>
      </c>
      <c r="W3" s="147" t="s">
        <v>175</v>
      </c>
      <c r="X3" s="493">
        <v>14</v>
      </c>
      <c r="Y3" s="493" t="s">
        <v>156</v>
      </c>
      <c r="Z3" s="493" t="s">
        <v>156</v>
      </c>
      <c r="AA3" s="493">
        <v>1</v>
      </c>
      <c r="AC3" s="156" t="str">
        <f>CONCATENATE("LOPER ",Tabel13[[#This Row],[Loper nr.]])</f>
        <v>LOPER 14</v>
      </c>
      <c r="AD3" s="156" t="str">
        <f>IF(Tabel13[[#This Row],[el/me/ gem]]="e","elektrisch",IF(Tabel13[[#This Row],[el/me/ gem]]="m","mechanisch","gemengd elek./mech."))</f>
        <v>gemengd elek./mech.</v>
      </c>
      <c r="AE3" s="156" t="str">
        <f>IF(Tabel13[[#This Row],[groot/klein wapen]]="k","klein wapen","groot wapen")</f>
        <v>groot wapen</v>
      </c>
    </row>
    <row r="4" spans="1:47" ht="20.25" x14ac:dyDescent="0.3">
      <c r="A4" s="489"/>
      <c r="B4" s="462" t="s">
        <v>163</v>
      </c>
      <c r="W4" s="147" t="s">
        <v>175</v>
      </c>
      <c r="X4" s="493">
        <v>3</v>
      </c>
      <c r="Y4" s="493" t="s">
        <v>154</v>
      </c>
      <c r="Z4" s="493" t="s">
        <v>161</v>
      </c>
      <c r="AA4" s="493">
        <v>1</v>
      </c>
      <c r="AC4" s="156" t="str">
        <f>CONCATENATE("LOPER ",Tabel13[[#This Row],[Loper nr.]])</f>
        <v>LOPER 3</v>
      </c>
      <c r="AD4" s="156" t="str">
        <f>IF(Tabel13[[#This Row],[el/me/ gem]]="e","elektrisch",IF(Tabel13[[#This Row],[el/me/ gem]]="m","mechanisch","gemengd elek./mech."))</f>
        <v>elektrisch</v>
      </c>
      <c r="AE4" s="156" t="str">
        <f>IF(Tabel13[[#This Row],[groot/klein wapen]]="k","klein wapen","groot wapen")</f>
        <v>klein wapen</v>
      </c>
    </row>
    <row r="5" spans="1:47" ht="20.25" x14ac:dyDescent="0.3">
      <c r="A5" s="489"/>
      <c r="B5" s="462" t="s">
        <v>164</v>
      </c>
      <c r="W5" s="147" t="s">
        <v>175</v>
      </c>
      <c r="X5" s="493"/>
      <c r="Y5" s="493"/>
      <c r="Z5" s="493"/>
      <c r="AA5" s="493"/>
      <c r="AC5" s="156" t="str">
        <f>CONCATENATE("LOPER ",Tabel13[[#This Row],[Loper nr.]])</f>
        <v xml:space="preserve">LOPER </v>
      </c>
      <c r="AD5" s="156" t="str">
        <f>IF(Tabel13[[#This Row],[el/me/ gem]]="e","elektrisch",IF(Tabel13[[#This Row],[el/me/ gem]]="m","mechanisch","gemengd elek./mech."))</f>
        <v>gemengd elek./mech.</v>
      </c>
      <c r="AE5" s="156" t="str">
        <f>IF(Tabel13[[#This Row],[groot/klein wapen]]="k","klein wapen","groot wapen")</f>
        <v>groot wapen</v>
      </c>
    </row>
    <row r="6" spans="1:47" ht="20.25" x14ac:dyDescent="0.3">
      <c r="B6" s="462" t="s">
        <v>171</v>
      </c>
      <c r="W6" s="147" t="s">
        <v>175</v>
      </c>
      <c r="X6" s="493"/>
      <c r="Y6" s="493"/>
      <c r="Z6" s="493"/>
      <c r="AA6" s="493"/>
      <c r="AC6" s="156" t="str">
        <f>CONCATENATE("LOPER ",Tabel13[[#This Row],[Loper nr.]])</f>
        <v xml:space="preserve">LOPER </v>
      </c>
      <c r="AD6" s="156" t="str">
        <f>IF(Tabel13[[#This Row],[el/me/ gem]]="e","elektrisch",IF(Tabel13[[#This Row],[el/me/ gem]]="m","mechanisch","gemengd elek./mech."))</f>
        <v>gemengd elek./mech.</v>
      </c>
      <c r="AE6" s="156" t="str">
        <f>IF(Tabel13[[#This Row],[groot/klein wapen]]="k","klein wapen","groot wapen")</f>
        <v>groot wapen</v>
      </c>
    </row>
    <row r="7" spans="1:47" ht="20.25" x14ac:dyDescent="0.3">
      <c r="A7" s="489" t="s">
        <v>166</v>
      </c>
      <c r="B7" s="489"/>
      <c r="W7" s="147" t="s">
        <v>175</v>
      </c>
      <c r="X7" s="493"/>
      <c r="Y7" s="493"/>
      <c r="Z7" s="493"/>
      <c r="AA7" s="493"/>
      <c r="AC7" s="156" t="str">
        <f>CONCATENATE("LOPER ",Tabel13[[#This Row],[Loper nr.]])</f>
        <v xml:space="preserve">LOPER </v>
      </c>
      <c r="AD7" s="156" t="str">
        <f>IF(Tabel13[[#This Row],[el/me/ gem]]="e","elektrisch",IF(Tabel13[[#This Row],[el/me/ gem]]="m","mechanisch","gemengd elek./mech."))</f>
        <v>gemengd elek./mech.</v>
      </c>
      <c r="AE7" s="156" t="str">
        <f>IF(Tabel13[[#This Row],[groot/klein wapen]]="k","klein wapen","groot wapen")</f>
        <v>groot wapen</v>
      </c>
    </row>
    <row r="8" spans="1:47" ht="20.25" x14ac:dyDescent="0.3">
      <c r="A8" s="489" t="s">
        <v>167</v>
      </c>
      <c r="B8" s="489"/>
      <c r="W8" s="147" t="s">
        <v>175</v>
      </c>
      <c r="X8" s="493"/>
      <c r="Y8" s="493"/>
      <c r="Z8" s="493"/>
      <c r="AA8" s="493"/>
      <c r="AC8" s="156" t="str">
        <f>CONCATENATE("LOPER ",Tabel13[[#This Row],[Loper nr.]])</f>
        <v xml:space="preserve">LOPER </v>
      </c>
      <c r="AD8" s="156" t="str">
        <f>IF(Tabel13[[#This Row],[el/me/ gem]]="e","elektrisch",IF(Tabel13[[#This Row],[el/me/ gem]]="m","mechanisch","gemengd elek./mech."))</f>
        <v>gemengd elek./mech.</v>
      </c>
      <c r="AE8" s="156" t="str">
        <f>IF(Tabel13[[#This Row],[groot/klein wapen]]="k","klein wapen","groot wapen")</f>
        <v>groot wapen</v>
      </c>
    </row>
    <row r="9" spans="1:47" ht="20.25" x14ac:dyDescent="0.3">
      <c r="A9" s="489" t="s">
        <v>169</v>
      </c>
      <c r="B9" s="489"/>
      <c r="W9" s="147" t="s">
        <v>175</v>
      </c>
      <c r="X9" s="493"/>
      <c r="Y9" s="493"/>
      <c r="Z9" s="493"/>
      <c r="AA9" s="493"/>
      <c r="AC9" s="156" t="str">
        <f>CONCATENATE("LOPER ",Tabel13[[#This Row],[Loper nr.]])</f>
        <v xml:space="preserve">LOPER </v>
      </c>
      <c r="AD9" s="156" t="str">
        <f>IF(Tabel13[[#This Row],[el/me/ gem]]="e","elektrisch",IF(Tabel13[[#This Row],[el/me/ gem]]="m","mechanisch","gemengd elek./mech."))</f>
        <v>gemengd elek./mech.</v>
      </c>
      <c r="AE9" s="156" t="str">
        <f>IF(Tabel13[[#This Row],[groot/klein wapen]]="k","klein wapen","groot wapen")</f>
        <v>groot wapen</v>
      </c>
    </row>
    <row r="10" spans="1:47" ht="24.6" customHeight="1" x14ac:dyDescent="0.45">
      <c r="A10" s="461"/>
      <c r="B10" s="460"/>
      <c r="X10" s="459"/>
      <c r="Y10" s="459"/>
      <c r="Z10" s="459"/>
      <c r="AA10" s="459"/>
      <c r="AB10" s="459"/>
      <c r="AC10" s="459"/>
      <c r="AD10" s="459"/>
      <c r="AE10" s="459"/>
    </row>
    <row r="11" spans="1:47" ht="13.5" thickBot="1" x14ac:dyDescent="0.25"/>
    <row r="12" spans="1:47" ht="107.25" customHeight="1" thickBot="1" x14ac:dyDescent="0.45">
      <c r="A12" s="516" t="str">
        <f>CONCATENATE("SABEL        ",AE2)</f>
        <v>SABEL        klein wapen</v>
      </c>
      <c r="B12" s="517"/>
      <c r="C12" s="518" t="str">
        <f>CONCATENATE(AC2,"                     ", AD2)</f>
        <v>LOPER 13                     gemengd elek./mech.</v>
      </c>
      <c r="D12" s="519"/>
      <c r="E12" s="520"/>
      <c r="F12" s="520"/>
      <c r="G12" s="520"/>
      <c r="H12" s="520"/>
      <c r="I12" s="520"/>
      <c r="J12" s="520"/>
      <c r="K12" s="521"/>
      <c r="L12" s="522">
        <v>3</v>
      </c>
      <c r="M12" s="523"/>
      <c r="N12" s="490" t="s">
        <v>69</v>
      </c>
      <c r="O12" s="524" t="s">
        <v>151</v>
      </c>
      <c r="P12" s="525"/>
      <c r="Q12" s="524" t="s">
        <v>150</v>
      </c>
      <c r="R12" s="525"/>
      <c r="S12" s="524" t="s">
        <v>73</v>
      </c>
      <c r="T12" s="525"/>
      <c r="U12" s="532" t="s">
        <v>7</v>
      </c>
      <c r="V12" s="533"/>
      <c r="W12" s="146" t="s">
        <v>141</v>
      </c>
      <c r="X12" s="536"/>
      <c r="Y12" s="536"/>
      <c r="Z12" s="536"/>
      <c r="AA12" s="536"/>
      <c r="AB12" s="536"/>
      <c r="AC12" s="536"/>
      <c r="AD12" s="536"/>
      <c r="AE12" s="536"/>
      <c r="AF12" s="536"/>
      <c r="AG12" s="536"/>
      <c r="AH12" s="536"/>
      <c r="AI12" s="536"/>
      <c r="AJ12" s="536"/>
      <c r="AK12" s="536"/>
      <c r="AL12" s="536"/>
      <c r="AM12" s="536"/>
      <c r="AN12" s="536"/>
    </row>
    <row r="13" spans="1:47" ht="16.5" thickBot="1" x14ac:dyDescent="0.3">
      <c r="A13" s="458" t="s">
        <v>100</v>
      </c>
      <c r="B13" s="457"/>
      <c r="C13" s="419">
        <v>1</v>
      </c>
      <c r="D13" s="418">
        <v>2</v>
      </c>
      <c r="E13" s="418">
        <v>3</v>
      </c>
      <c r="F13" s="418">
        <v>4</v>
      </c>
      <c r="G13" s="418">
        <v>5</v>
      </c>
      <c r="H13" s="418">
        <v>6</v>
      </c>
      <c r="I13" s="418">
        <v>7</v>
      </c>
      <c r="J13" s="418">
        <v>8</v>
      </c>
      <c r="K13" s="418">
        <v>9</v>
      </c>
      <c r="L13" s="417">
        <v>10</v>
      </c>
      <c r="M13" s="417">
        <v>11</v>
      </c>
      <c r="N13" s="414">
        <v>12</v>
      </c>
      <c r="O13" s="416" t="s">
        <v>99</v>
      </c>
      <c r="P13" s="415" t="s">
        <v>101</v>
      </c>
      <c r="Q13" s="413" t="s">
        <v>99</v>
      </c>
      <c r="R13" s="414" t="s">
        <v>101</v>
      </c>
      <c r="S13" s="413" t="s">
        <v>99</v>
      </c>
      <c r="T13" s="412" t="s">
        <v>101</v>
      </c>
      <c r="U13" s="534"/>
      <c r="V13" s="535"/>
      <c r="X13" s="429"/>
      <c r="Y13" s="424"/>
      <c r="Z13" s="424"/>
      <c r="AA13" s="424"/>
      <c r="AB13" s="424"/>
      <c r="AC13" s="424"/>
      <c r="AD13" s="424"/>
      <c r="AE13" s="424"/>
      <c r="AF13" s="424"/>
      <c r="AG13" s="424"/>
      <c r="AH13" s="424"/>
      <c r="AI13" s="424"/>
      <c r="AJ13" s="424"/>
      <c r="AK13" s="424"/>
      <c r="AL13" s="424"/>
      <c r="AM13" s="424"/>
      <c r="AN13" s="424"/>
    </row>
    <row r="14" spans="1:47" ht="16.5" thickBot="1" x14ac:dyDescent="0.3">
      <c r="A14" s="249" t="s">
        <v>656</v>
      </c>
      <c r="B14" s="450">
        <v>1</v>
      </c>
      <c r="C14" s="411"/>
      <c r="D14" s="410"/>
      <c r="E14" s="410"/>
      <c r="F14" s="410"/>
      <c r="G14" s="410"/>
      <c r="H14" s="410"/>
      <c r="I14" s="410"/>
      <c r="J14" s="409"/>
      <c r="K14" s="409"/>
      <c r="L14" s="409"/>
      <c r="M14" s="409"/>
      <c r="N14" s="407"/>
      <c r="O14" s="392"/>
      <c r="P14" s="393"/>
      <c r="Q14" s="392"/>
      <c r="R14" s="393"/>
      <c r="S14" s="392"/>
      <c r="T14" s="391"/>
      <c r="U14" s="508"/>
      <c r="V14" s="509"/>
      <c r="X14" s="429"/>
      <c r="Y14" s="424"/>
      <c r="Z14" s="424"/>
      <c r="AA14" s="424"/>
      <c r="AB14" s="424"/>
      <c r="AC14" s="424"/>
      <c r="AD14" s="424"/>
      <c r="AE14" s="424"/>
      <c r="AF14" s="379" t="s">
        <v>88</v>
      </c>
      <c r="AG14" s="379"/>
      <c r="AH14" s="428"/>
      <c r="AI14" s="379"/>
      <c r="AJ14" s="379"/>
      <c r="AK14" s="379"/>
      <c r="AL14" s="375"/>
      <c r="AM14" s="375"/>
      <c r="AN14" s="375"/>
      <c r="AU14" s="156">
        <v>1</v>
      </c>
    </row>
    <row r="15" spans="1:47" ht="16.5" thickBot="1" x14ac:dyDescent="0.3">
      <c r="A15" s="249" t="s">
        <v>663</v>
      </c>
      <c r="B15" s="452">
        <v>2</v>
      </c>
      <c r="C15" s="406"/>
      <c r="D15" s="404"/>
      <c r="E15" s="405"/>
      <c r="F15" s="405"/>
      <c r="G15" s="405"/>
      <c r="H15" s="405"/>
      <c r="I15" s="405"/>
      <c r="J15" s="408"/>
      <c r="K15" s="408"/>
      <c r="L15" s="408"/>
      <c r="M15" s="408"/>
      <c r="N15" s="407"/>
      <c r="O15" s="392"/>
      <c r="P15" s="393"/>
      <c r="Q15" s="392"/>
      <c r="R15" s="393"/>
      <c r="S15" s="392"/>
      <c r="T15" s="391"/>
      <c r="U15" s="508"/>
      <c r="V15" s="509"/>
      <c r="X15" s="431" t="s">
        <v>47</v>
      </c>
      <c r="Y15" s="456" t="s">
        <v>130</v>
      </c>
      <c r="Z15" s="455" t="s">
        <v>126</v>
      </c>
      <c r="AA15" s="455" t="s">
        <v>65</v>
      </c>
      <c r="AB15" s="455" t="s">
        <v>125</v>
      </c>
      <c r="AC15" s="455" t="s">
        <v>137</v>
      </c>
      <c r="AD15" s="454" t="s">
        <v>76</v>
      </c>
      <c r="AE15" s="378"/>
      <c r="AF15" s="378"/>
      <c r="AG15" s="378"/>
      <c r="AH15" s="378"/>
      <c r="AI15" s="378"/>
      <c r="AJ15" s="378"/>
      <c r="AK15" s="378"/>
      <c r="AL15" s="377"/>
      <c r="AM15" s="376"/>
      <c r="AN15" s="375"/>
      <c r="AU15" s="156">
        <v>2</v>
      </c>
    </row>
    <row r="16" spans="1:47" ht="16.5" thickBot="1" x14ac:dyDescent="0.3">
      <c r="A16" s="249" t="s">
        <v>660</v>
      </c>
      <c r="B16" s="450">
        <v>3</v>
      </c>
      <c r="C16" s="406"/>
      <c r="D16" s="405"/>
      <c r="E16" s="404"/>
      <c r="F16" s="405"/>
      <c r="G16" s="405"/>
      <c r="H16" s="405"/>
      <c r="I16" s="405"/>
      <c r="J16" s="408"/>
      <c r="K16" s="408"/>
      <c r="L16" s="408"/>
      <c r="M16" s="408"/>
      <c r="N16" s="407"/>
      <c r="O16" s="392"/>
      <c r="P16" s="393"/>
      <c r="Q16" s="392"/>
      <c r="R16" s="393"/>
      <c r="S16" s="392"/>
      <c r="T16" s="391"/>
      <c r="U16" s="508"/>
      <c r="V16" s="509"/>
      <c r="X16" s="427" t="s">
        <v>54</v>
      </c>
      <c r="Y16" s="425"/>
      <c r="Z16" s="378"/>
      <c r="AA16" s="378"/>
      <c r="AB16" s="378"/>
      <c r="AC16" s="378"/>
      <c r="AD16" s="378"/>
      <c r="AE16" s="378"/>
      <c r="AF16" s="378"/>
      <c r="AG16" s="378"/>
      <c r="AH16" s="378"/>
      <c r="AI16" s="378"/>
      <c r="AJ16" s="378"/>
      <c r="AK16" s="378"/>
      <c r="AL16" s="377"/>
      <c r="AM16" s="376"/>
      <c r="AN16" s="375"/>
      <c r="AU16" s="156">
        <v>3</v>
      </c>
    </row>
    <row r="17" spans="1:47" ht="15.75" x14ac:dyDescent="0.25">
      <c r="A17" s="249" t="s">
        <v>427</v>
      </c>
      <c r="B17" s="452">
        <v>4</v>
      </c>
      <c r="C17" s="406"/>
      <c r="D17" s="405"/>
      <c r="E17" s="405"/>
      <c r="F17" s="404"/>
      <c r="G17" s="405"/>
      <c r="H17" s="405"/>
      <c r="I17" s="405"/>
      <c r="J17" s="408"/>
      <c r="K17" s="408"/>
      <c r="L17" s="408"/>
      <c r="M17" s="408"/>
      <c r="N17" s="407"/>
      <c r="O17" s="392"/>
      <c r="P17" s="393"/>
      <c r="Q17" s="392"/>
      <c r="R17" s="393"/>
      <c r="S17" s="392"/>
      <c r="T17" s="391"/>
      <c r="U17" s="508"/>
      <c r="V17" s="509"/>
      <c r="X17" s="445" t="s">
        <v>10</v>
      </c>
      <c r="Y17" s="444" t="s">
        <v>76</v>
      </c>
      <c r="Z17" s="444" t="s">
        <v>137</v>
      </c>
      <c r="AA17" s="444" t="s">
        <v>25</v>
      </c>
      <c r="AB17" s="444" t="s">
        <v>126</v>
      </c>
      <c r="AC17" s="444" t="s">
        <v>74</v>
      </c>
      <c r="AD17" s="444" t="s">
        <v>65</v>
      </c>
      <c r="AE17" s="444" t="s">
        <v>28</v>
      </c>
      <c r="AF17" s="444" t="s">
        <v>68</v>
      </c>
      <c r="AG17" s="444" t="s">
        <v>127</v>
      </c>
      <c r="AH17" s="444" t="s">
        <v>3</v>
      </c>
      <c r="AI17" s="421"/>
      <c r="AJ17" s="377"/>
      <c r="AK17" s="377"/>
      <c r="AL17" s="377"/>
      <c r="AM17" s="376"/>
      <c r="AN17" s="375"/>
      <c r="AU17" s="156">
        <v>4</v>
      </c>
    </row>
    <row r="18" spans="1:47" ht="15.75" x14ac:dyDescent="0.25">
      <c r="A18" s="249" t="s">
        <v>655</v>
      </c>
      <c r="B18" s="450">
        <v>5</v>
      </c>
      <c r="C18" s="406"/>
      <c r="D18" s="405"/>
      <c r="E18" s="405"/>
      <c r="F18" s="405"/>
      <c r="G18" s="404"/>
      <c r="H18" s="405"/>
      <c r="I18" s="405"/>
      <c r="J18" s="408"/>
      <c r="K18" s="408"/>
      <c r="L18" s="408"/>
      <c r="M18" s="408"/>
      <c r="N18" s="407"/>
      <c r="O18" s="392"/>
      <c r="P18" s="393"/>
      <c r="Q18" s="392"/>
      <c r="R18" s="393"/>
      <c r="S18" s="392"/>
      <c r="T18" s="391"/>
      <c r="U18" s="508"/>
      <c r="V18" s="509"/>
      <c r="X18" s="377" t="s">
        <v>39</v>
      </c>
      <c r="Y18" s="377"/>
      <c r="Z18" s="378"/>
      <c r="AA18" s="378"/>
      <c r="AB18" s="378"/>
      <c r="AC18" s="378"/>
      <c r="AD18" s="378"/>
      <c r="AE18" s="378"/>
      <c r="AF18" s="378"/>
      <c r="AG18" s="378"/>
      <c r="AH18" s="378"/>
      <c r="AI18" s="378"/>
      <c r="AJ18" s="377"/>
      <c r="AK18" s="377"/>
      <c r="AL18" s="377"/>
      <c r="AM18" s="376"/>
      <c r="AN18" s="375"/>
    </row>
    <row r="19" spans="1:47" ht="15.75" x14ac:dyDescent="0.25">
      <c r="A19" s="453"/>
      <c r="B19" s="452">
        <v>6</v>
      </c>
      <c r="C19" s="406"/>
      <c r="D19" s="405"/>
      <c r="E19" s="405"/>
      <c r="F19" s="405"/>
      <c r="G19" s="405"/>
      <c r="H19" s="404"/>
      <c r="I19" s="405"/>
      <c r="J19" s="408"/>
      <c r="K19" s="408"/>
      <c r="L19" s="408"/>
      <c r="M19" s="408"/>
      <c r="N19" s="407"/>
      <c r="O19" s="392"/>
      <c r="P19" s="393"/>
      <c r="Q19" s="392"/>
      <c r="R19" s="393"/>
      <c r="S19" s="392"/>
      <c r="T19" s="391"/>
      <c r="U19" s="508"/>
      <c r="V19" s="509"/>
      <c r="X19" s="425"/>
      <c r="Y19" s="425"/>
      <c r="Z19" s="378"/>
      <c r="AA19" s="378"/>
      <c r="AB19" s="378"/>
      <c r="AC19" s="378"/>
      <c r="AD19" s="378"/>
      <c r="AE19" s="378"/>
      <c r="AF19" s="378"/>
      <c r="AG19" s="378"/>
      <c r="AH19" s="378"/>
      <c r="AI19" s="378"/>
      <c r="AJ19" s="377"/>
      <c r="AK19" s="377"/>
      <c r="AL19" s="377"/>
      <c r="AM19" s="376"/>
      <c r="AN19" s="375"/>
    </row>
    <row r="20" spans="1:47" ht="15.75" x14ac:dyDescent="0.25">
      <c r="A20" s="453"/>
      <c r="B20" s="450">
        <v>7</v>
      </c>
      <c r="C20" s="406"/>
      <c r="D20" s="405"/>
      <c r="E20" s="405"/>
      <c r="F20" s="405"/>
      <c r="G20" s="405"/>
      <c r="H20" s="405"/>
      <c r="I20" s="404"/>
      <c r="J20" s="403"/>
      <c r="K20" s="403"/>
      <c r="L20" s="403"/>
      <c r="M20" s="403"/>
      <c r="N20" s="394"/>
      <c r="O20" s="392"/>
      <c r="P20" s="393"/>
      <c r="Q20" s="392"/>
      <c r="R20" s="393"/>
      <c r="S20" s="392"/>
      <c r="T20" s="391"/>
      <c r="U20" s="508"/>
      <c r="V20" s="509"/>
      <c r="X20" s="438" t="s">
        <v>54</v>
      </c>
      <c r="Y20" s="430" t="s">
        <v>109</v>
      </c>
      <c r="Z20" s="430" t="s">
        <v>28</v>
      </c>
      <c r="AA20" s="430" t="s">
        <v>137</v>
      </c>
      <c r="AB20" s="430" t="s">
        <v>42</v>
      </c>
      <c r="AC20" s="430" t="s">
        <v>50</v>
      </c>
      <c r="AD20" s="430" t="s">
        <v>126</v>
      </c>
      <c r="AE20" s="430" t="s">
        <v>130</v>
      </c>
      <c r="AF20" s="430" t="s">
        <v>51</v>
      </c>
      <c r="AG20" s="430" t="s">
        <v>110</v>
      </c>
      <c r="AH20" s="430" t="s">
        <v>65</v>
      </c>
      <c r="AI20" s="430" t="s">
        <v>3</v>
      </c>
      <c r="AJ20" s="430" t="s">
        <v>61</v>
      </c>
      <c r="AK20" s="430" t="s">
        <v>76</v>
      </c>
      <c r="AL20" s="430" t="s">
        <v>62</v>
      </c>
      <c r="AM20" s="430" t="s">
        <v>63</v>
      </c>
    </row>
    <row r="21" spans="1:47" ht="15.75" x14ac:dyDescent="0.25">
      <c r="A21" s="451"/>
      <c r="B21" s="452">
        <v>8</v>
      </c>
      <c r="C21" s="399"/>
      <c r="D21" s="398"/>
      <c r="E21" s="398"/>
      <c r="F21" s="398"/>
      <c r="G21" s="398"/>
      <c r="H21" s="398"/>
      <c r="I21" s="397"/>
      <c r="J21" s="395"/>
      <c r="K21" s="396"/>
      <c r="L21" s="396"/>
      <c r="M21" s="396"/>
      <c r="N21" s="394"/>
      <c r="O21" s="392"/>
      <c r="P21" s="393"/>
      <c r="Q21" s="392"/>
      <c r="R21" s="393"/>
      <c r="S21" s="392"/>
      <c r="T21" s="391"/>
      <c r="U21" s="508"/>
      <c r="V21" s="509"/>
      <c r="X21" s="377" t="s">
        <v>52</v>
      </c>
      <c r="AF21" s="377"/>
      <c r="AG21" s="377"/>
      <c r="AH21" s="377"/>
      <c r="AI21" s="377"/>
      <c r="AJ21" s="377"/>
      <c r="AK21" s="378"/>
      <c r="AL21" s="378"/>
      <c r="AM21" s="380"/>
      <c r="AN21" s="379"/>
    </row>
    <row r="22" spans="1:47" ht="16.5" thickBot="1" x14ac:dyDescent="0.3">
      <c r="A22" s="451"/>
      <c r="B22" s="450">
        <v>9</v>
      </c>
      <c r="C22" s="399"/>
      <c r="D22" s="398"/>
      <c r="E22" s="398"/>
      <c r="F22" s="398"/>
      <c r="G22" s="398"/>
      <c r="H22" s="398"/>
      <c r="I22" s="397"/>
      <c r="J22" s="396"/>
      <c r="K22" s="395"/>
      <c r="L22" s="396"/>
      <c r="M22" s="396"/>
      <c r="N22" s="394"/>
      <c r="O22" s="392"/>
      <c r="P22" s="393"/>
      <c r="Q22" s="392"/>
      <c r="R22" s="393"/>
      <c r="S22" s="392"/>
      <c r="T22" s="391"/>
      <c r="U22" s="508"/>
      <c r="V22" s="509"/>
      <c r="X22" s="425"/>
      <c r="Y22" s="425"/>
      <c r="Z22" s="378"/>
      <c r="AA22" s="378"/>
      <c r="AB22" s="378"/>
      <c r="AC22" s="378"/>
      <c r="AD22" s="378"/>
      <c r="AE22" s="378"/>
      <c r="AF22" s="378"/>
      <c r="AG22" s="377"/>
      <c r="AH22" s="377"/>
      <c r="AI22" s="377"/>
      <c r="AJ22" s="377"/>
      <c r="AK22" s="377"/>
      <c r="AL22" s="378"/>
      <c r="AM22" s="380"/>
      <c r="AN22" s="379"/>
    </row>
    <row r="23" spans="1:47" ht="16.5" thickBot="1" x14ac:dyDescent="0.3">
      <c r="A23" s="451"/>
      <c r="B23" s="452">
        <v>10</v>
      </c>
      <c r="C23" s="399"/>
      <c r="D23" s="398"/>
      <c r="E23" s="398"/>
      <c r="F23" s="398"/>
      <c r="G23" s="398"/>
      <c r="H23" s="398"/>
      <c r="I23" s="397"/>
      <c r="J23" s="396"/>
      <c r="K23" s="396"/>
      <c r="L23" s="395"/>
      <c r="M23" s="396"/>
      <c r="N23" s="394"/>
      <c r="O23" s="392"/>
      <c r="P23" s="393"/>
      <c r="Q23" s="392"/>
      <c r="R23" s="393"/>
      <c r="S23" s="392"/>
      <c r="T23" s="391"/>
      <c r="U23" s="508"/>
      <c r="V23" s="509"/>
      <c r="X23" s="431" t="s">
        <v>64</v>
      </c>
      <c r="Y23" s="430" t="s">
        <v>130</v>
      </c>
      <c r="Z23" s="430" t="s">
        <v>28</v>
      </c>
      <c r="AA23" s="430" t="s">
        <v>62</v>
      </c>
      <c r="AB23" s="430" t="s">
        <v>98</v>
      </c>
      <c r="AC23" s="430" t="s">
        <v>74</v>
      </c>
      <c r="AD23" s="430" t="s">
        <v>126</v>
      </c>
      <c r="AE23" s="430" t="s">
        <v>108</v>
      </c>
      <c r="AF23" s="430" t="s">
        <v>25</v>
      </c>
      <c r="AG23" s="430" t="s">
        <v>72</v>
      </c>
      <c r="AH23" s="430" t="s">
        <v>110</v>
      </c>
      <c r="AI23" s="430" t="s">
        <v>67</v>
      </c>
      <c r="AJ23" s="430" t="s">
        <v>1</v>
      </c>
      <c r="AK23" s="430" t="s">
        <v>133</v>
      </c>
      <c r="AL23" s="430" t="s">
        <v>96</v>
      </c>
      <c r="AM23" s="430" t="s">
        <v>127</v>
      </c>
      <c r="AN23" s="430" t="s">
        <v>109</v>
      </c>
      <c r="AO23" s="430" t="s">
        <v>125</v>
      </c>
      <c r="AP23" s="430" t="s">
        <v>8</v>
      </c>
      <c r="AQ23" s="430" t="s">
        <v>48</v>
      </c>
      <c r="AR23" s="430" t="s">
        <v>76</v>
      </c>
      <c r="AS23" s="430" t="s">
        <v>140</v>
      </c>
    </row>
    <row r="24" spans="1:47" ht="15.75" x14ac:dyDescent="0.25">
      <c r="A24" s="451"/>
      <c r="B24" s="450">
        <v>11</v>
      </c>
      <c r="C24" s="399"/>
      <c r="D24" s="398"/>
      <c r="E24" s="398"/>
      <c r="F24" s="398"/>
      <c r="G24" s="398"/>
      <c r="H24" s="398"/>
      <c r="I24" s="397"/>
      <c r="J24" s="396"/>
      <c r="K24" s="396"/>
      <c r="L24" s="396"/>
      <c r="M24" s="395"/>
      <c r="N24" s="394"/>
      <c r="O24" s="392"/>
      <c r="P24" s="393"/>
      <c r="Q24" s="392"/>
      <c r="R24" s="393"/>
      <c r="S24" s="392"/>
      <c r="T24" s="391"/>
      <c r="U24" s="508"/>
      <c r="V24" s="509"/>
      <c r="X24" s="377" t="s">
        <v>71</v>
      </c>
      <c r="AI24" s="421"/>
      <c r="AJ24" s="421"/>
      <c r="AK24" s="421"/>
      <c r="AL24" s="421"/>
      <c r="AM24" s="491"/>
      <c r="AN24" s="424"/>
    </row>
    <row r="25" spans="1:47" ht="16.5" thickBot="1" x14ac:dyDescent="0.3">
      <c r="A25" s="449"/>
      <c r="B25" s="448">
        <v>12</v>
      </c>
      <c r="C25" s="388"/>
      <c r="D25" s="387"/>
      <c r="E25" s="387"/>
      <c r="F25" s="387"/>
      <c r="G25" s="387"/>
      <c r="H25" s="387"/>
      <c r="I25" s="387"/>
      <c r="J25" s="386"/>
      <c r="K25" s="386"/>
      <c r="L25" s="386"/>
      <c r="M25" s="386"/>
      <c r="N25" s="385"/>
      <c r="O25" s="383"/>
      <c r="P25" s="384"/>
      <c r="Q25" s="383"/>
      <c r="R25" s="384"/>
      <c r="S25" s="383"/>
      <c r="T25" s="382"/>
      <c r="U25" s="510"/>
      <c r="V25" s="511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77"/>
      <c r="AM25" s="423"/>
      <c r="AN25" s="422"/>
    </row>
    <row r="26" spans="1:47" ht="15.75" x14ac:dyDescent="0.25">
      <c r="A26" s="447"/>
      <c r="B26" s="435"/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3"/>
      <c r="P26" s="433"/>
      <c r="Q26" s="433"/>
      <c r="R26" s="433"/>
      <c r="S26" s="433"/>
      <c r="T26" s="433"/>
      <c r="X26" s="446" t="s">
        <v>56</v>
      </c>
      <c r="Y26" s="430" t="s">
        <v>126</v>
      </c>
      <c r="Z26" s="430" t="s">
        <v>42</v>
      </c>
      <c r="AA26" s="430" t="s">
        <v>12</v>
      </c>
      <c r="AB26" s="430" t="s">
        <v>13</v>
      </c>
      <c r="AC26" s="430" t="s">
        <v>76</v>
      </c>
      <c r="AD26" s="430" t="s">
        <v>137</v>
      </c>
      <c r="AE26" s="430" t="s">
        <v>61</v>
      </c>
      <c r="AF26" s="430" t="s">
        <v>20</v>
      </c>
      <c r="AG26" s="430" t="s">
        <v>68</v>
      </c>
      <c r="AH26" s="430" t="s">
        <v>90</v>
      </c>
      <c r="AI26" s="430" t="s">
        <v>79</v>
      </c>
      <c r="AJ26" s="430" t="s">
        <v>108</v>
      </c>
      <c r="AK26" s="430" t="s">
        <v>3</v>
      </c>
      <c r="AL26" s="430" t="s">
        <v>132</v>
      </c>
      <c r="AM26" s="423"/>
      <c r="AN26" s="422"/>
    </row>
    <row r="27" spans="1:47" ht="16.5" thickBot="1" x14ac:dyDescent="0.3">
      <c r="A27" s="377" t="s">
        <v>149</v>
      </c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443"/>
      <c r="X27" s="377" t="s">
        <v>44</v>
      </c>
      <c r="AM27" s="423"/>
      <c r="AN27" s="422"/>
    </row>
    <row r="28" spans="1:47" ht="15.75" x14ac:dyDescent="0.25">
      <c r="A28" s="445" t="s">
        <v>10</v>
      </c>
      <c r="B28" s="444" t="s">
        <v>76</v>
      </c>
      <c r="C28" s="444" t="s">
        <v>137</v>
      </c>
      <c r="D28" s="444" t="s">
        <v>25</v>
      </c>
      <c r="E28" s="444" t="s">
        <v>126</v>
      </c>
      <c r="F28" s="444" t="s">
        <v>74</v>
      </c>
      <c r="G28" s="444" t="s">
        <v>65</v>
      </c>
      <c r="H28" s="444" t="s">
        <v>28</v>
      </c>
      <c r="I28" s="444" t="s">
        <v>68</v>
      </c>
      <c r="J28" s="444" t="s">
        <v>127</v>
      </c>
      <c r="K28" s="444" t="s">
        <v>3</v>
      </c>
      <c r="L28" s="421"/>
      <c r="M28" s="377"/>
      <c r="N28" s="377"/>
      <c r="O28" s="377"/>
      <c r="P28" s="376"/>
      <c r="Q28" s="375"/>
      <c r="W28" s="443"/>
      <c r="X28" s="377"/>
      <c r="Y28" s="430" t="s">
        <v>38</v>
      </c>
      <c r="Z28" s="430" t="s">
        <v>62</v>
      </c>
      <c r="AA28" s="430" t="s">
        <v>26</v>
      </c>
      <c r="AB28" s="430" t="s">
        <v>74</v>
      </c>
      <c r="AC28" s="430" t="s">
        <v>80</v>
      </c>
      <c r="AD28" s="430" t="s">
        <v>120</v>
      </c>
      <c r="AE28" s="430" t="s">
        <v>49</v>
      </c>
      <c r="AF28" s="430" t="s">
        <v>37</v>
      </c>
      <c r="AG28" s="430" t="s">
        <v>127</v>
      </c>
      <c r="AH28" s="430" t="s">
        <v>105</v>
      </c>
      <c r="AI28" s="430" t="s">
        <v>133</v>
      </c>
      <c r="AJ28" s="430" t="s">
        <v>135</v>
      </c>
      <c r="AK28" s="430" t="s">
        <v>96</v>
      </c>
      <c r="AL28" s="430" t="s">
        <v>65</v>
      </c>
      <c r="AM28" s="423"/>
      <c r="AN28" s="422"/>
    </row>
    <row r="29" spans="1:47" ht="16.5" thickBot="1" x14ac:dyDescent="0.3">
      <c r="A29" s="377" t="s">
        <v>39</v>
      </c>
      <c r="B29" s="377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7"/>
      <c r="N29" s="377"/>
      <c r="O29" s="377"/>
      <c r="P29" s="376"/>
      <c r="Q29" s="375"/>
      <c r="X29" s="377"/>
      <c r="Y29" s="377"/>
      <c r="Z29" s="377"/>
      <c r="AA29" s="377"/>
      <c r="AB29" s="377"/>
      <c r="AC29" s="377"/>
      <c r="AD29" s="377"/>
      <c r="AE29" s="377"/>
      <c r="AF29" s="377"/>
      <c r="AG29" s="377"/>
      <c r="AH29" s="377"/>
      <c r="AI29" s="377"/>
      <c r="AJ29" s="377"/>
      <c r="AK29" s="377"/>
      <c r="AL29" s="377"/>
      <c r="AM29" s="423"/>
      <c r="AN29" s="422"/>
    </row>
    <row r="30" spans="1:47" ht="16.5" thickBot="1" x14ac:dyDescent="0.3">
      <c r="A30" s="377"/>
      <c r="B30" s="377"/>
      <c r="C30" s="377"/>
      <c r="D30" s="377"/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423"/>
      <c r="Q30" s="422"/>
      <c r="X30" s="431" t="s">
        <v>136</v>
      </c>
      <c r="Y30" s="430" t="s">
        <v>115</v>
      </c>
      <c r="Z30" s="430" t="s">
        <v>26</v>
      </c>
      <c r="AA30" s="430" t="s">
        <v>120</v>
      </c>
      <c r="AB30" s="430" t="s">
        <v>133</v>
      </c>
      <c r="AC30" s="430" t="s">
        <v>42</v>
      </c>
      <c r="AD30" s="430" t="s">
        <v>58</v>
      </c>
      <c r="AE30" s="430" t="s">
        <v>79</v>
      </c>
      <c r="AF30" s="430" t="s">
        <v>12</v>
      </c>
      <c r="AG30" s="430" t="s">
        <v>48</v>
      </c>
      <c r="AH30" s="430" t="s">
        <v>76</v>
      </c>
      <c r="AI30" s="430" t="s">
        <v>128</v>
      </c>
      <c r="AJ30" s="430" t="s">
        <v>94</v>
      </c>
      <c r="AK30" s="430" t="s">
        <v>38</v>
      </c>
      <c r="AL30" s="430" t="s">
        <v>80</v>
      </c>
      <c r="AM30" s="430" t="s">
        <v>29</v>
      </c>
      <c r="AN30" s="430" t="s">
        <v>30</v>
      </c>
      <c r="AO30" s="430" t="s">
        <v>86</v>
      </c>
      <c r="AP30" s="430" t="s">
        <v>93</v>
      </c>
      <c r="AQ30" s="430" t="s">
        <v>1</v>
      </c>
      <c r="AR30" s="430" t="s">
        <v>125</v>
      </c>
      <c r="AS30" s="430" t="s">
        <v>117</v>
      </c>
    </row>
    <row r="31" spans="1:47" ht="15.75" x14ac:dyDescent="0.25">
      <c r="A31" s="421"/>
      <c r="W31" s="443"/>
      <c r="X31" s="377" t="s">
        <v>139</v>
      </c>
      <c r="AM31" s="423"/>
      <c r="AN31" s="422"/>
    </row>
    <row r="32" spans="1:47" x14ac:dyDescent="0.2">
      <c r="A32" s="421"/>
      <c r="B32" s="377"/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443"/>
      <c r="X32" s="377"/>
      <c r="Y32" s="430" t="s">
        <v>78</v>
      </c>
      <c r="Z32" s="430" t="s">
        <v>98</v>
      </c>
      <c r="AA32" s="430" t="s">
        <v>72</v>
      </c>
      <c r="AB32" s="430" t="s">
        <v>90</v>
      </c>
      <c r="AC32" s="430" t="s">
        <v>118</v>
      </c>
      <c r="AD32" s="430" t="s">
        <v>20</v>
      </c>
      <c r="AE32" s="430" t="s">
        <v>68</v>
      </c>
      <c r="AF32" s="430" t="s">
        <v>51</v>
      </c>
      <c r="AG32" s="430" t="s">
        <v>110</v>
      </c>
      <c r="AH32" s="430" t="s">
        <v>55</v>
      </c>
      <c r="AI32" s="430" t="s">
        <v>131</v>
      </c>
      <c r="AJ32" s="430" t="s">
        <v>63</v>
      </c>
      <c r="AK32" s="430" t="s">
        <v>62</v>
      </c>
      <c r="AL32" s="430" t="s">
        <v>15</v>
      </c>
      <c r="AM32" s="430" t="s">
        <v>97</v>
      </c>
      <c r="AN32" s="424"/>
    </row>
    <row r="33" spans="1:45" ht="15.75" x14ac:dyDescent="0.25">
      <c r="X33" s="377"/>
      <c r="AG33" s="421"/>
      <c r="AH33" s="421"/>
      <c r="AI33" s="421"/>
      <c r="AJ33" s="421"/>
      <c r="AK33" s="421"/>
      <c r="AL33" s="421"/>
      <c r="AM33" s="423"/>
      <c r="AN33" s="422"/>
    </row>
    <row r="34" spans="1:45" ht="15.75" x14ac:dyDescent="0.25">
      <c r="B34" s="377"/>
      <c r="C34" s="377"/>
      <c r="D34" s="377"/>
      <c r="AL34" s="421"/>
      <c r="AM34" s="423"/>
      <c r="AN34" s="422"/>
    </row>
    <row r="35" spans="1:45" ht="18" x14ac:dyDescent="0.25">
      <c r="A35" s="514" t="s">
        <v>53</v>
      </c>
      <c r="B35" s="514"/>
      <c r="C35" s="514"/>
      <c r="D35" s="514"/>
      <c r="E35" s="514"/>
      <c r="F35" s="434"/>
      <c r="G35" s="434"/>
      <c r="H35" s="434"/>
      <c r="I35" s="434"/>
      <c r="J35" s="434"/>
      <c r="K35" s="434"/>
      <c r="L35" s="434"/>
      <c r="M35" s="434"/>
      <c r="N35" s="434"/>
      <c r="O35" s="433"/>
      <c r="P35" s="433"/>
      <c r="Q35" s="433"/>
      <c r="R35" s="433"/>
      <c r="S35" s="433"/>
      <c r="T35" s="433"/>
      <c r="X35" s="381"/>
      <c r="Y35" s="377"/>
      <c r="Z35" s="377"/>
      <c r="AA35" s="377"/>
      <c r="AB35" s="377"/>
      <c r="AC35" s="377"/>
      <c r="AD35" s="377"/>
      <c r="AE35" s="377"/>
      <c r="AF35" s="377"/>
      <c r="AG35" s="377"/>
      <c r="AH35" s="377"/>
      <c r="AI35" s="377"/>
      <c r="AJ35" s="377"/>
      <c r="AK35" s="377"/>
      <c r="AL35" s="377"/>
      <c r="AM35" s="377"/>
      <c r="AN35" s="377"/>
      <c r="AO35" s="377"/>
      <c r="AP35" s="377"/>
      <c r="AQ35" s="377"/>
      <c r="AR35" s="377"/>
      <c r="AS35" s="377"/>
    </row>
    <row r="36" spans="1:45" ht="16.5" thickBot="1" x14ac:dyDescent="0.3">
      <c r="A36" s="436"/>
      <c r="B36" s="435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3"/>
      <c r="P36" s="433"/>
      <c r="Q36" s="423"/>
      <c r="R36" s="423"/>
      <c r="S36" s="423"/>
      <c r="T36" s="423"/>
      <c r="U36" s="423"/>
      <c r="V36" s="423"/>
      <c r="X36" s="377"/>
    </row>
    <row r="37" spans="1:45" ht="102" customHeight="1" thickBot="1" x14ac:dyDescent="0.45">
      <c r="A37" s="516" t="str">
        <f>CONCATENATE("SABEL        ",AE3)</f>
        <v>SABEL        groot wapen</v>
      </c>
      <c r="B37" s="517"/>
      <c r="C37" s="518" t="str">
        <f>CONCATENATE(AC3,"                     ", AD3)</f>
        <v>LOPER 14                     gemengd elek./mech.</v>
      </c>
      <c r="D37" s="519"/>
      <c r="E37" s="520"/>
      <c r="F37" s="520"/>
      <c r="G37" s="520"/>
      <c r="H37" s="520"/>
      <c r="I37" s="520"/>
      <c r="J37" s="520"/>
      <c r="K37" s="521"/>
      <c r="L37" s="522">
        <v>3</v>
      </c>
      <c r="M37" s="523"/>
      <c r="N37" s="490" t="s">
        <v>69</v>
      </c>
      <c r="O37" s="524" t="s">
        <v>151</v>
      </c>
      <c r="P37" s="525"/>
      <c r="Q37" s="524" t="s">
        <v>150</v>
      </c>
      <c r="R37" s="525"/>
      <c r="S37" s="524" t="s">
        <v>73</v>
      </c>
      <c r="T37" s="525"/>
      <c r="U37" s="526" t="s">
        <v>95</v>
      </c>
      <c r="V37" s="527"/>
      <c r="W37" s="146" t="s">
        <v>142</v>
      </c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77"/>
      <c r="AM37" s="377"/>
      <c r="AN37" s="377"/>
      <c r="AO37" s="377"/>
      <c r="AP37" s="377"/>
      <c r="AQ37" s="377"/>
      <c r="AR37" s="377"/>
      <c r="AS37" s="377"/>
    </row>
    <row r="38" spans="1:45" ht="16.5" thickBot="1" x14ac:dyDescent="0.3">
      <c r="A38" s="416" t="s">
        <v>100</v>
      </c>
      <c r="B38" s="420"/>
      <c r="C38" s="419">
        <v>1</v>
      </c>
      <c r="D38" s="418">
        <v>2</v>
      </c>
      <c r="E38" s="418">
        <v>3</v>
      </c>
      <c r="F38" s="418">
        <v>4</v>
      </c>
      <c r="G38" s="418">
        <v>5</v>
      </c>
      <c r="H38" s="418">
        <v>6</v>
      </c>
      <c r="I38" s="418">
        <v>7</v>
      </c>
      <c r="J38" s="418">
        <v>8</v>
      </c>
      <c r="K38" s="418">
        <v>9</v>
      </c>
      <c r="L38" s="417">
        <v>10</v>
      </c>
      <c r="M38" s="417">
        <v>11</v>
      </c>
      <c r="N38" s="414">
        <v>12</v>
      </c>
      <c r="O38" s="416" t="s">
        <v>99</v>
      </c>
      <c r="P38" s="415" t="s">
        <v>101</v>
      </c>
      <c r="Q38" s="413" t="s">
        <v>99</v>
      </c>
      <c r="R38" s="414" t="s">
        <v>101</v>
      </c>
      <c r="S38" s="413" t="s">
        <v>99</v>
      </c>
      <c r="T38" s="412" t="s">
        <v>101</v>
      </c>
      <c r="U38" s="528"/>
      <c r="V38" s="529"/>
      <c r="X38" s="442" t="s">
        <v>39</v>
      </c>
      <c r="Y38" s="441" t="s">
        <v>130</v>
      </c>
      <c r="Z38" s="441" t="s">
        <v>118</v>
      </c>
      <c r="AA38" s="441" t="s">
        <v>28</v>
      </c>
      <c r="AB38" s="441" t="s">
        <v>83</v>
      </c>
      <c r="AC38" s="441" t="s">
        <v>1</v>
      </c>
      <c r="AD38" s="441" t="s">
        <v>78</v>
      </c>
      <c r="AE38" s="441" t="s">
        <v>63</v>
      </c>
      <c r="AF38" s="441" t="s">
        <v>134</v>
      </c>
      <c r="AG38" s="441" t="s">
        <v>126</v>
      </c>
      <c r="AH38" s="441" t="s">
        <v>45</v>
      </c>
      <c r="AI38" s="441" t="s">
        <v>25</v>
      </c>
      <c r="AJ38" s="441" t="s">
        <v>81</v>
      </c>
      <c r="AK38" s="441" t="s">
        <v>3</v>
      </c>
      <c r="AL38" s="441" t="s">
        <v>33</v>
      </c>
      <c r="AM38" s="441" t="s">
        <v>76</v>
      </c>
      <c r="AN38" s="441" t="s">
        <v>108</v>
      </c>
      <c r="AO38" s="441" t="s">
        <v>137</v>
      </c>
      <c r="AP38" s="441" t="s">
        <v>16</v>
      </c>
      <c r="AQ38" s="441" t="s">
        <v>17</v>
      </c>
      <c r="AR38" s="441" t="s">
        <v>109</v>
      </c>
      <c r="AS38" s="441" t="s">
        <v>15</v>
      </c>
    </row>
    <row r="39" spans="1:45" ht="15.75" x14ac:dyDescent="0.25">
      <c r="A39" s="233" t="s">
        <v>385</v>
      </c>
      <c r="B39" s="400">
        <v>1</v>
      </c>
      <c r="C39" s="411"/>
      <c r="D39" s="410"/>
      <c r="E39" s="410"/>
      <c r="F39" s="410"/>
      <c r="G39" s="410"/>
      <c r="H39" s="410"/>
      <c r="I39" s="410"/>
      <c r="J39" s="409"/>
      <c r="K39" s="409"/>
      <c r="L39" s="409"/>
      <c r="M39" s="409"/>
      <c r="N39" s="407"/>
      <c r="O39" s="392"/>
      <c r="P39" s="393"/>
      <c r="Q39" s="392"/>
      <c r="R39" s="393"/>
      <c r="S39" s="392"/>
      <c r="T39" s="391"/>
      <c r="U39" s="508"/>
      <c r="V39" s="509"/>
      <c r="X39" s="377" t="s">
        <v>32</v>
      </c>
    </row>
    <row r="40" spans="1:45" ht="15.75" x14ac:dyDescent="0.25">
      <c r="A40" s="233" t="s">
        <v>405</v>
      </c>
      <c r="B40" s="402">
        <v>2</v>
      </c>
      <c r="C40" s="406"/>
      <c r="D40" s="404"/>
      <c r="E40" s="405"/>
      <c r="F40" s="405"/>
      <c r="G40" s="405"/>
      <c r="H40" s="405"/>
      <c r="I40" s="405"/>
      <c r="J40" s="408"/>
      <c r="K40" s="408"/>
      <c r="L40" s="408"/>
      <c r="M40" s="408"/>
      <c r="N40" s="407"/>
      <c r="O40" s="392"/>
      <c r="P40" s="393"/>
      <c r="Q40" s="392"/>
      <c r="R40" s="393"/>
      <c r="S40" s="392"/>
      <c r="T40" s="391"/>
      <c r="U40" s="508"/>
      <c r="V40" s="509"/>
      <c r="X40" s="377"/>
      <c r="Y40" s="430" t="s">
        <v>84</v>
      </c>
      <c r="Z40" s="430" t="s">
        <v>24</v>
      </c>
      <c r="AA40" s="430" t="s">
        <v>48</v>
      </c>
      <c r="AB40" s="430" t="s">
        <v>2</v>
      </c>
      <c r="AC40" s="430" t="s">
        <v>132</v>
      </c>
      <c r="AD40" s="430" t="s">
        <v>55</v>
      </c>
      <c r="AE40" s="430" t="s">
        <v>51</v>
      </c>
      <c r="AF40" s="430" t="s">
        <v>12</v>
      </c>
      <c r="AG40" s="430" t="s">
        <v>121</v>
      </c>
      <c r="AH40" s="430" t="s">
        <v>37</v>
      </c>
      <c r="AI40" s="430" t="s">
        <v>86</v>
      </c>
      <c r="AJ40" s="430" t="s">
        <v>116</v>
      </c>
      <c r="AK40" s="430" t="s">
        <v>115</v>
      </c>
      <c r="AL40" s="430" t="s">
        <v>120</v>
      </c>
      <c r="AM40" s="430" t="s">
        <v>59</v>
      </c>
      <c r="AN40" s="430" t="s">
        <v>50</v>
      </c>
      <c r="AO40" s="430" t="s">
        <v>75</v>
      </c>
      <c r="AP40" s="430" t="s">
        <v>123</v>
      </c>
      <c r="AQ40" s="430" t="s">
        <v>98</v>
      </c>
      <c r="AR40" s="430" t="s">
        <v>49</v>
      </c>
      <c r="AS40" s="430" t="s">
        <v>58</v>
      </c>
    </row>
    <row r="41" spans="1:45" ht="15.75" x14ac:dyDescent="0.25">
      <c r="A41" s="233" t="s">
        <v>376</v>
      </c>
      <c r="B41" s="400">
        <v>3</v>
      </c>
      <c r="C41" s="406"/>
      <c r="D41" s="405"/>
      <c r="E41" s="404"/>
      <c r="F41" s="405"/>
      <c r="G41" s="405"/>
      <c r="H41" s="405"/>
      <c r="I41" s="405"/>
      <c r="J41" s="408"/>
      <c r="K41" s="408"/>
      <c r="L41" s="408"/>
      <c r="M41" s="408"/>
      <c r="N41" s="407"/>
      <c r="O41" s="392"/>
      <c r="P41" s="393"/>
      <c r="Q41" s="392"/>
      <c r="R41" s="393"/>
      <c r="S41" s="392"/>
      <c r="T41" s="391"/>
      <c r="U41" s="508"/>
      <c r="V41" s="509"/>
      <c r="X41" s="421"/>
      <c r="AE41" s="421"/>
      <c r="AF41" s="421"/>
      <c r="AG41" s="421"/>
      <c r="AH41" s="421"/>
      <c r="AI41" s="421"/>
      <c r="AJ41" s="421"/>
      <c r="AK41" s="421"/>
      <c r="AL41" s="421"/>
      <c r="AM41" s="491"/>
      <c r="AN41" s="424"/>
    </row>
    <row r="42" spans="1:45" ht="15.75" x14ac:dyDescent="0.25">
      <c r="A42" s="233" t="s">
        <v>390</v>
      </c>
      <c r="B42" s="402">
        <v>4</v>
      </c>
      <c r="C42" s="406"/>
      <c r="D42" s="405"/>
      <c r="E42" s="405"/>
      <c r="F42" s="404"/>
      <c r="G42" s="405"/>
      <c r="H42" s="405"/>
      <c r="I42" s="405"/>
      <c r="J42" s="408"/>
      <c r="K42" s="408"/>
      <c r="L42" s="408"/>
      <c r="M42" s="408"/>
      <c r="N42" s="407"/>
      <c r="O42" s="392"/>
      <c r="P42" s="393"/>
      <c r="Q42" s="392"/>
      <c r="R42" s="393"/>
      <c r="S42" s="392"/>
      <c r="T42" s="391"/>
      <c r="U42" s="508"/>
      <c r="V42" s="509"/>
      <c r="Y42" s="430" t="s">
        <v>62</v>
      </c>
      <c r="Z42" s="430" t="s">
        <v>67</v>
      </c>
      <c r="AA42" s="430" t="s">
        <v>43</v>
      </c>
      <c r="AM42" s="491"/>
      <c r="AN42" s="424"/>
    </row>
    <row r="43" spans="1:45" ht="15.75" x14ac:dyDescent="0.25">
      <c r="A43" s="249" t="s">
        <v>410</v>
      </c>
      <c r="B43" s="400">
        <v>5</v>
      </c>
      <c r="C43" s="406"/>
      <c r="D43" s="405"/>
      <c r="E43" s="405"/>
      <c r="F43" s="405"/>
      <c r="G43" s="404"/>
      <c r="H43" s="405"/>
      <c r="I43" s="405"/>
      <c r="J43" s="408"/>
      <c r="K43" s="408"/>
      <c r="L43" s="408"/>
      <c r="M43" s="408"/>
      <c r="N43" s="407"/>
      <c r="O43" s="392"/>
      <c r="P43" s="393"/>
      <c r="Q43" s="392"/>
      <c r="R43" s="393"/>
      <c r="S43" s="392"/>
      <c r="T43" s="391"/>
      <c r="U43" s="508"/>
      <c r="V43" s="509"/>
      <c r="AM43" s="376"/>
      <c r="AN43" s="375"/>
    </row>
    <row r="44" spans="1:45" ht="15.75" x14ac:dyDescent="0.25">
      <c r="A44" s="251" t="s">
        <v>401</v>
      </c>
      <c r="B44" s="402">
        <v>6</v>
      </c>
      <c r="C44" s="406"/>
      <c r="D44" s="405"/>
      <c r="E44" s="405"/>
      <c r="F44" s="405"/>
      <c r="G44" s="405"/>
      <c r="H44" s="404"/>
      <c r="I44" s="405"/>
      <c r="J44" s="408"/>
      <c r="K44" s="408"/>
      <c r="L44" s="408"/>
      <c r="M44" s="408"/>
      <c r="N44" s="407"/>
      <c r="O44" s="392"/>
      <c r="P44" s="393"/>
      <c r="Q44" s="392"/>
      <c r="R44" s="393"/>
      <c r="S44" s="392"/>
      <c r="T44" s="391"/>
      <c r="U44" s="508"/>
      <c r="V44" s="509"/>
      <c r="AM44" s="376"/>
      <c r="AN44" s="375"/>
    </row>
    <row r="45" spans="1:45" ht="15.75" x14ac:dyDescent="0.25">
      <c r="A45" s="401"/>
      <c r="B45" s="400">
        <v>7</v>
      </c>
      <c r="C45" s="406"/>
      <c r="D45" s="405"/>
      <c r="E45" s="405"/>
      <c r="F45" s="405"/>
      <c r="G45" s="405"/>
      <c r="H45" s="405"/>
      <c r="I45" s="404"/>
      <c r="J45" s="403"/>
      <c r="K45" s="403"/>
      <c r="L45" s="403"/>
      <c r="M45" s="403"/>
      <c r="N45" s="394"/>
      <c r="O45" s="392"/>
      <c r="P45" s="393"/>
      <c r="Q45" s="392"/>
      <c r="R45" s="393"/>
      <c r="S45" s="392"/>
      <c r="T45" s="391"/>
      <c r="U45" s="508"/>
      <c r="V45" s="509"/>
      <c r="X45" s="440">
        <v>11</v>
      </c>
      <c r="Y45" s="430" t="s">
        <v>40</v>
      </c>
      <c r="Z45" s="430" t="s">
        <v>87</v>
      </c>
      <c r="AA45" s="430" t="s">
        <v>24</v>
      </c>
      <c r="AB45" s="430" t="s">
        <v>86</v>
      </c>
      <c r="AC45" s="430" t="s">
        <v>108</v>
      </c>
      <c r="AD45" s="430" t="s">
        <v>85</v>
      </c>
      <c r="AE45" s="430" t="s">
        <v>58</v>
      </c>
      <c r="AF45" s="430" t="s">
        <v>84</v>
      </c>
      <c r="AG45" s="430" t="s">
        <v>140</v>
      </c>
      <c r="AH45" s="430" t="s">
        <v>61</v>
      </c>
      <c r="AI45" s="430" t="s">
        <v>43</v>
      </c>
      <c r="AJ45" s="430" t="s">
        <v>124</v>
      </c>
      <c r="AK45" s="430" t="s">
        <v>15</v>
      </c>
      <c r="AL45" s="430" t="s">
        <v>62</v>
      </c>
      <c r="AM45" s="430" t="s">
        <v>63</v>
      </c>
      <c r="AN45" s="430" t="s">
        <v>115</v>
      </c>
      <c r="AO45" s="430" t="s">
        <v>33</v>
      </c>
      <c r="AP45" s="430" t="s">
        <v>21</v>
      </c>
      <c r="AQ45" s="430" t="s">
        <v>28</v>
      </c>
      <c r="AR45" s="430" t="s">
        <v>137</v>
      </c>
      <c r="AS45" s="430" t="s">
        <v>131</v>
      </c>
    </row>
    <row r="46" spans="1:45" ht="15.75" x14ac:dyDescent="0.25">
      <c r="A46" s="401"/>
      <c r="B46" s="402">
        <v>8</v>
      </c>
      <c r="C46" s="399"/>
      <c r="D46" s="398"/>
      <c r="E46" s="398"/>
      <c r="F46" s="398"/>
      <c r="G46" s="398"/>
      <c r="H46" s="398"/>
      <c r="I46" s="397"/>
      <c r="J46" s="395"/>
      <c r="K46" s="396"/>
      <c r="L46" s="396"/>
      <c r="M46" s="396"/>
      <c r="N46" s="394"/>
      <c r="O46" s="392"/>
      <c r="P46" s="393"/>
      <c r="Q46" s="392"/>
      <c r="R46" s="393"/>
      <c r="S46" s="392"/>
      <c r="T46" s="391"/>
      <c r="U46" s="508"/>
      <c r="V46" s="509"/>
      <c r="X46" s="421">
        <v>55</v>
      </c>
      <c r="AM46" s="491"/>
      <c r="AN46" s="424"/>
    </row>
    <row r="47" spans="1:45" ht="15.75" x14ac:dyDescent="0.25">
      <c r="A47" s="401"/>
      <c r="B47" s="400">
        <v>9</v>
      </c>
      <c r="C47" s="399"/>
      <c r="D47" s="398"/>
      <c r="E47" s="398"/>
      <c r="F47" s="398"/>
      <c r="G47" s="398"/>
      <c r="H47" s="398"/>
      <c r="I47" s="397"/>
      <c r="J47" s="396"/>
      <c r="K47" s="395"/>
      <c r="L47" s="396"/>
      <c r="M47" s="396"/>
      <c r="N47" s="394"/>
      <c r="O47" s="392"/>
      <c r="P47" s="393"/>
      <c r="Q47" s="392"/>
      <c r="R47" s="393"/>
      <c r="S47" s="392"/>
      <c r="T47" s="391"/>
      <c r="U47" s="508"/>
      <c r="V47" s="509"/>
      <c r="Y47" s="430" t="s">
        <v>55</v>
      </c>
      <c r="Z47" s="430" t="s">
        <v>81</v>
      </c>
      <c r="AA47" s="430" t="s">
        <v>22</v>
      </c>
      <c r="AB47" s="430" t="s">
        <v>126</v>
      </c>
      <c r="AC47" s="430" t="s">
        <v>105</v>
      </c>
      <c r="AD47" s="430" t="s">
        <v>78</v>
      </c>
      <c r="AE47" s="430" t="s">
        <v>75</v>
      </c>
      <c r="AF47" s="430" t="s">
        <v>129</v>
      </c>
      <c r="AG47" s="430" t="s">
        <v>14</v>
      </c>
      <c r="AH47" s="430" t="s">
        <v>109</v>
      </c>
      <c r="AI47" s="430" t="s">
        <v>38</v>
      </c>
      <c r="AJ47" s="430" t="s">
        <v>94</v>
      </c>
      <c r="AK47" s="430" t="s">
        <v>128</v>
      </c>
      <c r="AL47" s="430" t="s">
        <v>2</v>
      </c>
      <c r="AM47" s="430" t="s">
        <v>42</v>
      </c>
      <c r="AN47" s="430" t="s">
        <v>50</v>
      </c>
      <c r="AO47" s="430" t="s">
        <v>8</v>
      </c>
      <c r="AP47" s="430" t="s">
        <v>59</v>
      </c>
      <c r="AQ47" s="430" t="s">
        <v>104</v>
      </c>
      <c r="AR47" s="430" t="s">
        <v>130</v>
      </c>
      <c r="AS47" s="430" t="s">
        <v>51</v>
      </c>
    </row>
    <row r="48" spans="1:45" ht="15.75" x14ac:dyDescent="0.25">
      <c r="A48" s="401"/>
      <c r="B48" s="402">
        <v>10</v>
      </c>
      <c r="C48" s="399"/>
      <c r="D48" s="398"/>
      <c r="E48" s="398"/>
      <c r="F48" s="398"/>
      <c r="G48" s="398"/>
      <c r="H48" s="398"/>
      <c r="I48" s="397"/>
      <c r="J48" s="396"/>
      <c r="K48" s="396"/>
      <c r="L48" s="395"/>
      <c r="M48" s="396"/>
      <c r="N48" s="394"/>
      <c r="O48" s="392"/>
      <c r="P48" s="393"/>
      <c r="Q48" s="392"/>
      <c r="R48" s="393"/>
      <c r="S48" s="392"/>
      <c r="T48" s="391"/>
      <c r="U48" s="508"/>
      <c r="V48" s="509"/>
    </row>
    <row r="49" spans="1:45" ht="15.75" x14ac:dyDescent="0.25">
      <c r="A49" s="401"/>
      <c r="B49" s="400">
        <v>11</v>
      </c>
      <c r="C49" s="399"/>
      <c r="D49" s="398"/>
      <c r="E49" s="398"/>
      <c r="F49" s="398"/>
      <c r="G49" s="398"/>
      <c r="H49" s="398"/>
      <c r="I49" s="397"/>
      <c r="J49" s="396"/>
      <c r="K49" s="396"/>
      <c r="L49" s="396"/>
      <c r="M49" s="395"/>
      <c r="N49" s="394"/>
      <c r="O49" s="392"/>
      <c r="P49" s="393"/>
      <c r="Q49" s="392"/>
      <c r="R49" s="393"/>
      <c r="S49" s="392"/>
      <c r="T49" s="391"/>
      <c r="U49" s="508"/>
      <c r="V49" s="509"/>
      <c r="Y49" s="439" t="s">
        <v>110</v>
      </c>
      <c r="Z49" s="439" t="s">
        <v>36</v>
      </c>
      <c r="AA49" s="439" t="s">
        <v>134</v>
      </c>
      <c r="AB49" s="439" t="s">
        <v>65</v>
      </c>
      <c r="AC49" s="439" t="s">
        <v>3</v>
      </c>
      <c r="AD49" s="439" t="s">
        <v>19</v>
      </c>
      <c r="AE49" s="439" t="s">
        <v>83</v>
      </c>
      <c r="AF49" s="439" t="s">
        <v>16</v>
      </c>
      <c r="AG49" s="439" t="s">
        <v>76</v>
      </c>
      <c r="AH49" s="439" t="s">
        <v>23</v>
      </c>
      <c r="AI49" s="439" t="s">
        <v>17</v>
      </c>
      <c r="AJ49" s="439" t="s">
        <v>118</v>
      </c>
      <c r="AK49" s="439" t="s">
        <v>45</v>
      </c>
    </row>
    <row r="50" spans="1:45" ht="16.5" thickBot="1" x14ac:dyDescent="0.3">
      <c r="A50" s="390"/>
      <c r="B50" s="389">
        <v>12</v>
      </c>
      <c r="C50" s="388"/>
      <c r="D50" s="387"/>
      <c r="E50" s="387"/>
      <c r="F50" s="387"/>
      <c r="G50" s="387"/>
      <c r="H50" s="387"/>
      <c r="I50" s="387"/>
      <c r="J50" s="386"/>
      <c r="K50" s="386"/>
      <c r="L50" s="386"/>
      <c r="M50" s="386"/>
      <c r="N50" s="385"/>
      <c r="O50" s="383"/>
      <c r="P50" s="384"/>
      <c r="Q50" s="383"/>
      <c r="R50" s="384"/>
      <c r="S50" s="383"/>
      <c r="T50" s="382"/>
      <c r="U50" s="510"/>
      <c r="V50" s="511"/>
      <c r="X50" s="426"/>
      <c r="Y50" s="377"/>
      <c r="Z50" s="377"/>
      <c r="AA50" s="377"/>
      <c r="AB50" s="377"/>
      <c r="AC50" s="377"/>
      <c r="AD50" s="377"/>
      <c r="AE50" s="377"/>
      <c r="AF50" s="377"/>
      <c r="AG50" s="377"/>
      <c r="AH50" s="377"/>
      <c r="AI50" s="377"/>
      <c r="AJ50" s="377"/>
      <c r="AK50" s="377"/>
      <c r="AL50" s="377"/>
      <c r="AM50" s="377"/>
      <c r="AN50" s="377"/>
      <c r="AO50" s="377"/>
      <c r="AP50" s="377"/>
      <c r="AQ50" s="377"/>
      <c r="AR50" s="377"/>
      <c r="AS50" s="377"/>
    </row>
    <row r="51" spans="1:45" ht="16.5" thickBot="1" x14ac:dyDescent="0.3">
      <c r="A51" s="436"/>
      <c r="B51" s="435"/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N51" s="434"/>
      <c r="O51" s="433"/>
      <c r="P51" s="433"/>
      <c r="Q51" s="423"/>
      <c r="R51" s="423"/>
      <c r="S51" s="423"/>
      <c r="T51" s="423"/>
      <c r="U51" s="423"/>
      <c r="V51" s="423"/>
      <c r="X51" s="431" t="s">
        <v>46</v>
      </c>
      <c r="Y51" s="430" t="s">
        <v>57</v>
      </c>
      <c r="Z51" s="430" t="s">
        <v>40</v>
      </c>
      <c r="AA51" s="430" t="s">
        <v>87</v>
      </c>
      <c r="AB51" s="430" t="s">
        <v>24</v>
      </c>
      <c r="AC51" s="430" t="s">
        <v>86</v>
      </c>
      <c r="AD51" s="430" t="s">
        <v>108</v>
      </c>
      <c r="AE51" s="430" t="s">
        <v>85</v>
      </c>
      <c r="AF51" s="430" t="s">
        <v>70</v>
      </c>
      <c r="AG51" s="430" t="s">
        <v>58</v>
      </c>
      <c r="AH51" s="430" t="s">
        <v>84</v>
      </c>
      <c r="AI51" s="430" t="s">
        <v>140</v>
      </c>
      <c r="AJ51" s="430" t="s">
        <v>61</v>
      </c>
      <c r="AK51" s="430" t="s">
        <v>43</v>
      </c>
      <c r="AL51" s="430" t="s">
        <v>124</v>
      </c>
      <c r="AM51" s="430" t="s">
        <v>92</v>
      </c>
      <c r="AN51" s="430" t="s">
        <v>15</v>
      </c>
      <c r="AO51" s="430" t="s">
        <v>62</v>
      </c>
      <c r="AP51" s="430" t="s">
        <v>63</v>
      </c>
      <c r="AQ51" s="430" t="s">
        <v>115</v>
      </c>
      <c r="AR51" s="430" t="s">
        <v>33</v>
      </c>
      <c r="AS51" s="430" t="s">
        <v>21</v>
      </c>
    </row>
    <row r="52" spans="1:45" ht="15.75" x14ac:dyDescent="0.25">
      <c r="A52" s="377" t="s">
        <v>149</v>
      </c>
      <c r="B52" s="435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3"/>
      <c r="P52" s="433"/>
      <c r="Q52" s="423"/>
      <c r="R52" s="423"/>
      <c r="S52" s="423"/>
      <c r="T52" s="423"/>
      <c r="U52" s="423"/>
      <c r="V52" s="423"/>
      <c r="X52" s="377" t="s">
        <v>91</v>
      </c>
    </row>
    <row r="53" spans="1:45" x14ac:dyDescent="0.2">
      <c r="A53" s="438" t="s">
        <v>54</v>
      </c>
      <c r="B53" s="430" t="s">
        <v>109</v>
      </c>
      <c r="C53" s="430" t="s">
        <v>28</v>
      </c>
      <c r="D53" s="430" t="s">
        <v>137</v>
      </c>
      <c r="E53" s="430" t="s">
        <v>42</v>
      </c>
      <c r="F53" s="430" t="s">
        <v>50</v>
      </c>
      <c r="G53" s="430" t="s">
        <v>126</v>
      </c>
      <c r="H53" s="430" t="s">
        <v>130</v>
      </c>
      <c r="I53" s="430" t="s">
        <v>51</v>
      </c>
      <c r="J53" s="430" t="s">
        <v>110</v>
      </c>
      <c r="K53" s="430" t="s">
        <v>65</v>
      </c>
      <c r="L53" s="430" t="s">
        <v>3</v>
      </c>
      <c r="M53" s="430" t="s">
        <v>61</v>
      </c>
      <c r="N53" s="430" t="s">
        <v>76</v>
      </c>
      <c r="O53" s="430" t="s">
        <v>62</v>
      </c>
      <c r="P53" s="430" t="s">
        <v>63</v>
      </c>
      <c r="Y53" s="430" t="s">
        <v>113</v>
      </c>
      <c r="Z53" s="430" t="s">
        <v>28</v>
      </c>
      <c r="AA53" s="430" t="s">
        <v>137</v>
      </c>
      <c r="AB53" s="430" t="s">
        <v>131</v>
      </c>
      <c r="AC53" s="430" t="s">
        <v>55</v>
      </c>
      <c r="AD53" s="430" t="s">
        <v>81</v>
      </c>
      <c r="AE53" s="430" t="s">
        <v>22</v>
      </c>
      <c r="AF53" s="430" t="s">
        <v>35</v>
      </c>
      <c r="AG53" s="430" t="s">
        <v>126</v>
      </c>
      <c r="AH53" s="430" t="s">
        <v>105</v>
      </c>
      <c r="AI53" s="430" t="s">
        <v>78</v>
      </c>
      <c r="AJ53" s="430" t="s">
        <v>75</v>
      </c>
      <c r="AK53" s="430" t="s">
        <v>129</v>
      </c>
      <c r="AL53" s="430" t="s">
        <v>14</v>
      </c>
      <c r="AM53" s="430" t="s">
        <v>41</v>
      </c>
      <c r="AN53" s="430" t="s">
        <v>109</v>
      </c>
      <c r="AO53" s="430" t="s">
        <v>38</v>
      </c>
      <c r="AP53" s="430" t="s">
        <v>94</v>
      </c>
      <c r="AQ53" s="430" t="s">
        <v>128</v>
      </c>
      <c r="AR53" s="430" t="s">
        <v>2</v>
      </c>
      <c r="AS53" s="430" t="s">
        <v>4</v>
      </c>
    </row>
    <row r="54" spans="1:45" ht="15" x14ac:dyDescent="0.2">
      <c r="A54" s="377" t="s">
        <v>52</v>
      </c>
      <c r="I54" s="377"/>
      <c r="J54" s="377"/>
      <c r="K54" s="377"/>
      <c r="L54" s="377"/>
      <c r="M54" s="377"/>
      <c r="N54" s="378"/>
      <c r="O54" s="378"/>
      <c r="P54" s="380"/>
      <c r="Q54" s="379"/>
      <c r="X54" s="421"/>
    </row>
    <row r="55" spans="1:45" ht="16.5" thickBot="1" x14ac:dyDescent="0.3">
      <c r="A55" s="377"/>
      <c r="B55" s="377"/>
      <c r="C55" s="377"/>
      <c r="D55" s="377"/>
      <c r="E55" s="377"/>
      <c r="F55" s="377"/>
      <c r="G55" s="377"/>
      <c r="H55" s="377"/>
      <c r="I55" s="377"/>
      <c r="J55" s="377"/>
      <c r="K55" s="377"/>
      <c r="L55" s="377"/>
      <c r="M55" s="377"/>
      <c r="N55" s="377"/>
      <c r="O55" s="377"/>
      <c r="P55" s="423"/>
      <c r="Q55" s="422"/>
      <c r="X55" s="421"/>
      <c r="Y55" s="430" t="s">
        <v>42</v>
      </c>
      <c r="Z55" s="430" t="s">
        <v>50</v>
      </c>
      <c r="AA55" s="430" t="s">
        <v>8</v>
      </c>
      <c r="AB55" s="430" t="s">
        <v>59</v>
      </c>
      <c r="AC55" s="430" t="s">
        <v>5</v>
      </c>
      <c r="AD55" s="430" t="s">
        <v>104</v>
      </c>
      <c r="AE55" s="430" t="s">
        <v>130</v>
      </c>
      <c r="AF55" s="430" t="s">
        <v>51</v>
      </c>
      <c r="AG55" s="430" t="s">
        <v>110</v>
      </c>
      <c r="AH55" s="430" t="s">
        <v>82</v>
      </c>
      <c r="AI55" s="437" t="s">
        <v>36</v>
      </c>
      <c r="AJ55" s="437" t="s">
        <v>134</v>
      </c>
      <c r="AK55" s="437" t="s">
        <v>65</v>
      </c>
      <c r="AL55" s="437" t="s">
        <v>3</v>
      </c>
      <c r="AM55" s="437" t="s">
        <v>102</v>
      </c>
      <c r="AN55" s="437" t="s">
        <v>19</v>
      </c>
      <c r="AO55" s="437" t="s">
        <v>83</v>
      </c>
      <c r="AP55" s="437" t="s">
        <v>16</v>
      </c>
      <c r="AQ55" s="437" t="s">
        <v>76</v>
      </c>
      <c r="AR55" s="437" t="s">
        <v>103</v>
      </c>
      <c r="AS55" s="437" t="s">
        <v>23</v>
      </c>
    </row>
    <row r="56" spans="1:45" ht="16.5" thickTop="1" x14ac:dyDescent="0.25">
      <c r="A56" s="436"/>
      <c r="B56" s="435"/>
      <c r="C56" s="434"/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3"/>
      <c r="P56" s="433"/>
      <c r="Q56" s="423"/>
      <c r="R56" s="423"/>
      <c r="S56" s="423"/>
      <c r="T56" s="423"/>
      <c r="U56" s="423"/>
      <c r="V56" s="423"/>
    </row>
    <row r="57" spans="1:45" ht="16.5" thickBot="1" x14ac:dyDescent="0.3">
      <c r="A57" s="436"/>
      <c r="B57" s="435"/>
      <c r="C57" s="434"/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3"/>
      <c r="P57" s="433"/>
      <c r="Q57" s="423"/>
      <c r="R57" s="423"/>
      <c r="S57" s="423"/>
      <c r="T57" s="423"/>
      <c r="U57" s="423"/>
      <c r="V57" s="423"/>
      <c r="Y57" s="437" t="s">
        <v>17</v>
      </c>
      <c r="Z57" s="437" t="s">
        <v>118</v>
      </c>
      <c r="AA57" s="437" t="s">
        <v>45</v>
      </c>
    </row>
    <row r="58" spans="1:45" ht="16.5" thickTop="1" x14ac:dyDescent="0.25">
      <c r="A58" s="436"/>
      <c r="B58" s="435"/>
      <c r="C58" s="434"/>
      <c r="D58" s="434"/>
      <c r="E58" s="434"/>
      <c r="F58" s="434"/>
      <c r="G58" s="434"/>
      <c r="H58" s="434"/>
      <c r="I58" s="434"/>
      <c r="J58" s="434"/>
      <c r="K58" s="434"/>
      <c r="L58" s="434"/>
      <c r="M58" s="434"/>
      <c r="N58" s="434"/>
      <c r="O58" s="433"/>
      <c r="P58" s="433"/>
      <c r="Q58" s="423"/>
      <c r="R58" s="423"/>
      <c r="S58" s="423"/>
      <c r="T58" s="423"/>
      <c r="U58" s="423"/>
      <c r="V58" s="423"/>
      <c r="X58" s="421"/>
      <c r="Y58" s="432"/>
      <c r="Z58" s="432"/>
      <c r="AA58" s="432"/>
      <c r="AB58" s="432"/>
      <c r="AC58" s="432"/>
      <c r="AD58" s="432"/>
      <c r="AE58" s="432"/>
      <c r="AF58" s="432"/>
      <c r="AG58" s="432"/>
      <c r="AH58" s="432"/>
      <c r="AI58" s="432"/>
      <c r="AJ58" s="432"/>
      <c r="AK58" s="432"/>
      <c r="AL58" s="432"/>
      <c r="AM58" s="376"/>
      <c r="AN58" s="375"/>
    </row>
    <row r="59" spans="1:45" ht="15.75" x14ac:dyDescent="0.25">
      <c r="A59" s="436"/>
      <c r="B59" s="435"/>
      <c r="C59" s="434"/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3"/>
      <c r="P59" s="433"/>
      <c r="Q59" s="423"/>
      <c r="R59" s="423"/>
      <c r="S59" s="423"/>
      <c r="T59" s="423"/>
      <c r="U59" s="423"/>
      <c r="V59" s="423"/>
      <c r="X59" s="421"/>
      <c r="Y59" s="432"/>
      <c r="Z59" s="432"/>
      <c r="AA59" s="432"/>
      <c r="AB59" s="432"/>
      <c r="AC59" s="432"/>
      <c r="AD59" s="432"/>
      <c r="AE59" s="432"/>
      <c r="AF59" s="432"/>
      <c r="AG59" s="432"/>
      <c r="AH59" s="432"/>
      <c r="AI59" s="432"/>
      <c r="AJ59" s="432"/>
      <c r="AK59" s="432"/>
      <c r="AL59" s="432"/>
      <c r="AM59" s="376"/>
      <c r="AN59" s="375"/>
    </row>
    <row r="60" spans="1:45" ht="24" thickBot="1" x14ac:dyDescent="0.4">
      <c r="A60" s="531" t="s">
        <v>53</v>
      </c>
      <c r="B60" s="531"/>
      <c r="C60" s="531"/>
      <c r="D60" s="531"/>
      <c r="E60" s="531"/>
      <c r="F60" s="531"/>
      <c r="G60" s="434"/>
      <c r="H60" s="434"/>
      <c r="I60" s="434"/>
      <c r="J60" s="434"/>
      <c r="K60" s="434"/>
      <c r="L60" s="434"/>
      <c r="M60" s="434"/>
      <c r="N60" s="434"/>
      <c r="O60" s="433"/>
      <c r="P60" s="433"/>
      <c r="Q60" s="423"/>
      <c r="R60" s="423"/>
      <c r="S60" s="423"/>
      <c r="T60" s="423"/>
      <c r="U60" s="423"/>
      <c r="V60" s="423"/>
      <c r="X60" s="421"/>
      <c r="Y60" s="432"/>
      <c r="Z60" s="432"/>
      <c r="AA60" s="432"/>
      <c r="AB60" s="432"/>
      <c r="AC60" s="432"/>
      <c r="AD60" s="432"/>
      <c r="AE60" s="432"/>
      <c r="AF60" s="432"/>
      <c r="AG60" s="432"/>
      <c r="AH60" s="432"/>
      <c r="AI60" s="432"/>
      <c r="AJ60" s="432"/>
      <c r="AK60" s="432"/>
      <c r="AL60" s="432"/>
      <c r="AM60" s="376"/>
      <c r="AN60" s="375"/>
    </row>
    <row r="61" spans="1:45" ht="116.1" customHeight="1" thickBot="1" x14ac:dyDescent="0.45">
      <c r="A61" s="516" t="str">
        <f>CONCATENATE("SABEL        ",AE4)</f>
        <v>SABEL        klein wapen</v>
      </c>
      <c r="B61" s="517"/>
      <c r="C61" s="518" t="str">
        <f>CONCATENATE(AC4,"                     ", AD4)</f>
        <v>LOPER 3                     elektrisch</v>
      </c>
      <c r="D61" s="519"/>
      <c r="E61" s="520"/>
      <c r="F61" s="520"/>
      <c r="G61" s="520"/>
      <c r="H61" s="520"/>
      <c r="I61" s="520"/>
      <c r="J61" s="520"/>
      <c r="K61" s="521"/>
      <c r="L61" s="522">
        <v>3</v>
      </c>
      <c r="M61" s="523"/>
      <c r="N61" s="490" t="s">
        <v>69</v>
      </c>
      <c r="O61" s="524" t="s">
        <v>151</v>
      </c>
      <c r="P61" s="525"/>
      <c r="Q61" s="524" t="s">
        <v>150</v>
      </c>
      <c r="R61" s="525"/>
      <c r="S61" s="524" t="s">
        <v>73</v>
      </c>
      <c r="T61" s="525"/>
      <c r="U61" s="526" t="s">
        <v>95</v>
      </c>
      <c r="V61" s="527"/>
      <c r="W61" s="146" t="s">
        <v>143</v>
      </c>
      <c r="AM61" s="491"/>
      <c r="AN61" s="424"/>
    </row>
    <row r="62" spans="1:45" ht="16.5" thickBot="1" x14ac:dyDescent="0.3">
      <c r="A62" s="416" t="s">
        <v>100</v>
      </c>
      <c r="B62" s="420"/>
      <c r="C62" s="419">
        <v>1</v>
      </c>
      <c r="D62" s="418">
        <v>2</v>
      </c>
      <c r="E62" s="418">
        <v>3</v>
      </c>
      <c r="F62" s="418">
        <v>4</v>
      </c>
      <c r="G62" s="418">
        <v>5</v>
      </c>
      <c r="H62" s="418">
        <v>6</v>
      </c>
      <c r="I62" s="418">
        <v>7</v>
      </c>
      <c r="J62" s="418">
        <v>8</v>
      </c>
      <c r="K62" s="418">
        <v>9</v>
      </c>
      <c r="L62" s="417">
        <v>10</v>
      </c>
      <c r="M62" s="417">
        <v>11</v>
      </c>
      <c r="N62" s="414">
        <v>12</v>
      </c>
      <c r="O62" s="416" t="s">
        <v>99</v>
      </c>
      <c r="P62" s="415" t="s">
        <v>101</v>
      </c>
      <c r="Q62" s="413" t="s">
        <v>99</v>
      </c>
      <c r="R62" s="414" t="s">
        <v>101</v>
      </c>
      <c r="S62" s="413" t="s">
        <v>99</v>
      </c>
      <c r="T62" s="412" t="s">
        <v>101</v>
      </c>
      <c r="U62" s="528"/>
      <c r="V62" s="529"/>
    </row>
    <row r="63" spans="1:45" ht="15.75" x14ac:dyDescent="0.25">
      <c r="B63" s="400">
        <v>1</v>
      </c>
      <c r="C63" s="411"/>
      <c r="D63" s="410"/>
      <c r="E63" s="410"/>
      <c r="F63" s="410"/>
      <c r="G63" s="410"/>
      <c r="H63" s="410"/>
      <c r="I63" s="410"/>
      <c r="J63" s="409"/>
      <c r="K63" s="409"/>
      <c r="L63" s="409"/>
      <c r="M63" s="409"/>
      <c r="N63" s="407"/>
      <c r="O63" s="392"/>
      <c r="P63" s="393"/>
      <c r="Q63" s="392"/>
      <c r="R63" s="393"/>
      <c r="S63" s="392"/>
      <c r="T63" s="391"/>
      <c r="U63" s="508"/>
      <c r="V63" s="509"/>
    </row>
    <row r="64" spans="1:45" ht="15.75" x14ac:dyDescent="0.25">
      <c r="B64" s="402">
        <v>2</v>
      </c>
      <c r="C64" s="406"/>
      <c r="D64" s="404"/>
      <c r="E64" s="405"/>
      <c r="F64" s="405"/>
      <c r="G64" s="405"/>
      <c r="H64" s="405"/>
      <c r="I64" s="405"/>
      <c r="J64" s="408"/>
      <c r="K64" s="408"/>
      <c r="L64" s="408"/>
      <c r="M64" s="408"/>
      <c r="N64" s="407"/>
      <c r="O64" s="392"/>
      <c r="P64" s="393"/>
      <c r="Q64" s="392"/>
      <c r="R64" s="393"/>
      <c r="S64" s="392"/>
      <c r="T64" s="391"/>
      <c r="U64" s="508"/>
      <c r="V64" s="509"/>
    </row>
    <row r="65" spans="1:27" ht="15.75" x14ac:dyDescent="0.25">
      <c r="B65" s="400">
        <v>3</v>
      </c>
      <c r="C65" s="406"/>
      <c r="D65" s="405"/>
      <c r="E65" s="404"/>
      <c r="F65" s="405"/>
      <c r="G65" s="405"/>
      <c r="H65" s="405"/>
      <c r="I65" s="405"/>
      <c r="J65" s="408"/>
      <c r="K65" s="408"/>
      <c r="L65" s="408"/>
      <c r="M65" s="408"/>
      <c r="N65" s="407"/>
      <c r="O65" s="392"/>
      <c r="P65" s="393"/>
      <c r="Q65" s="392"/>
      <c r="R65" s="393"/>
      <c r="S65" s="392"/>
      <c r="T65" s="391"/>
      <c r="U65" s="508"/>
      <c r="V65" s="509"/>
    </row>
    <row r="66" spans="1:27" ht="15.75" x14ac:dyDescent="0.25">
      <c r="B66" s="402">
        <v>4</v>
      </c>
      <c r="C66" s="406"/>
      <c r="D66" s="405"/>
      <c r="E66" s="405"/>
      <c r="F66" s="404"/>
      <c r="G66" s="405"/>
      <c r="H66" s="405"/>
      <c r="I66" s="405"/>
      <c r="J66" s="408"/>
      <c r="K66" s="408"/>
      <c r="L66" s="408"/>
      <c r="M66" s="408"/>
      <c r="N66" s="407"/>
      <c r="O66" s="392"/>
      <c r="P66" s="393"/>
      <c r="Q66" s="392"/>
      <c r="R66" s="393"/>
      <c r="S66" s="392"/>
      <c r="T66" s="391"/>
      <c r="U66" s="508"/>
      <c r="V66" s="509"/>
    </row>
    <row r="67" spans="1:27" ht="15.75" x14ac:dyDescent="0.25">
      <c r="B67" s="400">
        <v>5</v>
      </c>
      <c r="C67" s="406"/>
      <c r="D67" s="405"/>
      <c r="E67" s="405"/>
      <c r="F67" s="405"/>
      <c r="G67" s="404"/>
      <c r="H67" s="405"/>
      <c r="I67" s="405"/>
      <c r="J67" s="408"/>
      <c r="K67" s="408"/>
      <c r="L67" s="408"/>
      <c r="M67" s="408"/>
      <c r="N67" s="407"/>
      <c r="O67" s="392"/>
      <c r="P67" s="393"/>
      <c r="Q67" s="392"/>
      <c r="R67" s="393"/>
      <c r="S67" s="392"/>
      <c r="T67" s="391"/>
      <c r="U67" s="508"/>
      <c r="V67" s="509"/>
    </row>
    <row r="68" spans="1:27" ht="15.75" x14ac:dyDescent="0.25">
      <c r="A68" s="249"/>
      <c r="B68" s="402">
        <v>6</v>
      </c>
      <c r="C68" s="406"/>
      <c r="D68" s="405"/>
      <c r="E68" s="405"/>
      <c r="F68" s="405"/>
      <c r="G68" s="405"/>
      <c r="H68" s="404"/>
      <c r="I68" s="405"/>
      <c r="J68" s="408"/>
      <c r="K68" s="408"/>
      <c r="L68" s="408"/>
      <c r="M68" s="408"/>
      <c r="N68" s="407"/>
      <c r="O68" s="392"/>
      <c r="P68" s="393"/>
      <c r="Q68" s="392"/>
      <c r="R68" s="393"/>
      <c r="S68" s="392"/>
      <c r="T68" s="391"/>
      <c r="U68" s="508"/>
      <c r="V68" s="509"/>
    </row>
    <row r="69" spans="1:27" ht="15.75" x14ac:dyDescent="0.25">
      <c r="A69" s="401"/>
      <c r="B69" s="400">
        <v>7</v>
      </c>
      <c r="C69" s="406"/>
      <c r="D69" s="405"/>
      <c r="E69" s="405"/>
      <c r="F69" s="405"/>
      <c r="G69" s="405"/>
      <c r="H69" s="405"/>
      <c r="I69" s="404"/>
      <c r="J69" s="403"/>
      <c r="K69" s="403"/>
      <c r="L69" s="403"/>
      <c r="M69" s="403"/>
      <c r="N69" s="394"/>
      <c r="O69" s="392"/>
      <c r="P69" s="393"/>
      <c r="Q69" s="392"/>
      <c r="R69" s="393"/>
      <c r="S69" s="392"/>
      <c r="T69" s="391"/>
      <c r="U69" s="508"/>
      <c r="V69" s="509"/>
    </row>
    <row r="70" spans="1:27" ht="15.75" x14ac:dyDescent="0.25">
      <c r="A70" s="401"/>
      <c r="B70" s="402">
        <v>8</v>
      </c>
      <c r="C70" s="399"/>
      <c r="D70" s="398"/>
      <c r="E70" s="398"/>
      <c r="F70" s="398"/>
      <c r="G70" s="398"/>
      <c r="H70" s="398"/>
      <c r="I70" s="397"/>
      <c r="J70" s="395"/>
      <c r="K70" s="396"/>
      <c r="L70" s="396"/>
      <c r="M70" s="396"/>
      <c r="N70" s="394"/>
      <c r="O70" s="392"/>
      <c r="P70" s="393"/>
      <c r="Q70" s="392"/>
      <c r="R70" s="393"/>
      <c r="S70" s="392"/>
      <c r="T70" s="391"/>
      <c r="U70" s="508"/>
      <c r="V70" s="509"/>
    </row>
    <row r="71" spans="1:27" ht="15.75" x14ac:dyDescent="0.25">
      <c r="A71" s="401"/>
      <c r="B71" s="400">
        <v>9</v>
      </c>
      <c r="C71" s="399"/>
      <c r="D71" s="398"/>
      <c r="E71" s="398"/>
      <c r="F71" s="398"/>
      <c r="G71" s="398"/>
      <c r="H71" s="398"/>
      <c r="I71" s="397"/>
      <c r="J71" s="396"/>
      <c r="K71" s="395"/>
      <c r="L71" s="396"/>
      <c r="M71" s="396"/>
      <c r="N71" s="394"/>
      <c r="O71" s="392"/>
      <c r="P71" s="393"/>
      <c r="Q71" s="392"/>
      <c r="R71" s="393"/>
      <c r="S71" s="392"/>
      <c r="T71" s="391"/>
      <c r="U71" s="508"/>
      <c r="V71" s="509"/>
    </row>
    <row r="72" spans="1:27" ht="15.75" x14ac:dyDescent="0.25">
      <c r="A72" s="401"/>
      <c r="B72" s="402">
        <v>10</v>
      </c>
      <c r="C72" s="399"/>
      <c r="D72" s="398"/>
      <c r="E72" s="398"/>
      <c r="F72" s="398"/>
      <c r="G72" s="398"/>
      <c r="H72" s="398"/>
      <c r="I72" s="397"/>
      <c r="J72" s="396"/>
      <c r="K72" s="396"/>
      <c r="L72" s="395"/>
      <c r="M72" s="396"/>
      <c r="N72" s="394"/>
      <c r="O72" s="392"/>
      <c r="P72" s="393"/>
      <c r="Q72" s="392"/>
      <c r="R72" s="393"/>
      <c r="S72" s="392"/>
      <c r="T72" s="391"/>
      <c r="U72" s="508"/>
      <c r="V72" s="509"/>
    </row>
    <row r="73" spans="1:27" ht="15.75" x14ac:dyDescent="0.25">
      <c r="A73" s="401"/>
      <c r="B73" s="400">
        <v>11</v>
      </c>
      <c r="C73" s="399"/>
      <c r="D73" s="398"/>
      <c r="E73" s="398"/>
      <c r="F73" s="398"/>
      <c r="G73" s="398"/>
      <c r="H73" s="398"/>
      <c r="I73" s="397"/>
      <c r="J73" s="396"/>
      <c r="K73" s="396"/>
      <c r="L73" s="396"/>
      <c r="M73" s="395"/>
      <c r="N73" s="394"/>
      <c r="O73" s="392"/>
      <c r="P73" s="393"/>
      <c r="Q73" s="392"/>
      <c r="R73" s="393"/>
      <c r="S73" s="392"/>
      <c r="T73" s="391"/>
      <c r="U73" s="508"/>
      <c r="V73" s="509"/>
    </row>
    <row r="74" spans="1:27" ht="16.5" thickBot="1" x14ac:dyDescent="0.3">
      <c r="A74" s="390"/>
      <c r="B74" s="389">
        <v>12</v>
      </c>
      <c r="C74" s="388"/>
      <c r="D74" s="387"/>
      <c r="E74" s="387"/>
      <c r="F74" s="387"/>
      <c r="G74" s="387"/>
      <c r="H74" s="387"/>
      <c r="I74" s="387"/>
      <c r="J74" s="386"/>
      <c r="K74" s="386"/>
      <c r="L74" s="386"/>
      <c r="M74" s="386"/>
      <c r="N74" s="385"/>
      <c r="O74" s="383"/>
      <c r="P74" s="384"/>
      <c r="Q74" s="383"/>
      <c r="R74" s="384"/>
      <c r="S74" s="383"/>
      <c r="T74" s="382"/>
      <c r="U74" s="510"/>
      <c r="V74" s="511"/>
    </row>
    <row r="75" spans="1:27" ht="15.75" customHeight="1" x14ac:dyDescent="0.2"/>
    <row r="76" spans="1:27" ht="15.75" customHeight="1" thickBot="1" x14ac:dyDescent="0.25">
      <c r="A76" s="377" t="s">
        <v>149</v>
      </c>
    </row>
    <row r="77" spans="1:27" ht="15.75" customHeight="1" x14ac:dyDescent="0.2">
      <c r="A77" s="445" t="s">
        <v>10</v>
      </c>
      <c r="B77" s="444" t="s">
        <v>76</v>
      </c>
      <c r="C77" s="444" t="s">
        <v>137</v>
      </c>
      <c r="D77" s="444" t="s">
        <v>25</v>
      </c>
      <c r="E77" s="444" t="s">
        <v>126</v>
      </c>
      <c r="F77" s="444" t="s">
        <v>74</v>
      </c>
      <c r="G77" s="444" t="s">
        <v>65</v>
      </c>
      <c r="H77" s="444" t="s">
        <v>28</v>
      </c>
      <c r="I77" s="444" t="s">
        <v>68</v>
      </c>
      <c r="J77" s="444" t="s">
        <v>127</v>
      </c>
      <c r="K77" s="444" t="s">
        <v>3</v>
      </c>
      <c r="L77" s="421"/>
      <c r="M77" s="377"/>
      <c r="N77" s="377"/>
      <c r="O77" s="377"/>
      <c r="P77" s="376"/>
      <c r="Q77" s="375"/>
      <c r="Y77" s="377"/>
      <c r="Z77" s="377"/>
      <c r="AA77" s="377"/>
    </row>
    <row r="78" spans="1:27" ht="15.75" customHeight="1" x14ac:dyDescent="0.2">
      <c r="A78" s="377" t="s">
        <v>39</v>
      </c>
      <c r="B78" s="377"/>
      <c r="C78" s="378"/>
      <c r="D78" s="378"/>
      <c r="E78" s="378"/>
      <c r="F78" s="378"/>
      <c r="G78" s="378"/>
      <c r="H78" s="378"/>
      <c r="I78" s="378"/>
      <c r="J78" s="378"/>
      <c r="K78" s="378"/>
      <c r="L78" s="378"/>
      <c r="M78" s="377"/>
      <c r="N78" s="377"/>
      <c r="O78" s="377"/>
      <c r="P78" s="376"/>
      <c r="Q78" s="375"/>
      <c r="Y78" s="377"/>
      <c r="Z78" s="377"/>
      <c r="AA78" s="377"/>
    </row>
    <row r="79" spans="1:27" ht="15.75" customHeight="1" x14ac:dyDescent="0.25">
      <c r="A79" s="377"/>
      <c r="B79" s="377"/>
      <c r="C79" s="377"/>
      <c r="D79" s="377"/>
      <c r="E79" s="377"/>
      <c r="F79" s="377"/>
      <c r="G79" s="377"/>
      <c r="H79" s="377"/>
      <c r="I79" s="377"/>
      <c r="J79" s="377"/>
      <c r="K79" s="377"/>
      <c r="L79" s="377"/>
      <c r="M79" s="377"/>
      <c r="N79" s="377"/>
      <c r="O79" s="377"/>
      <c r="P79" s="423"/>
      <c r="Q79" s="422"/>
      <c r="Y79" s="377"/>
      <c r="Z79" s="377"/>
      <c r="AA79" s="377"/>
    </row>
    <row r="80" spans="1:27" ht="15.75" customHeight="1" x14ac:dyDescent="0.35">
      <c r="A80" s="492"/>
      <c r="Y80" s="377"/>
      <c r="Z80" s="377"/>
      <c r="AA80" s="377"/>
    </row>
    <row r="81" spans="1:40" ht="15.75" customHeight="1" x14ac:dyDescent="0.35">
      <c r="A81" s="492"/>
      <c r="Y81" s="377"/>
      <c r="Z81" s="377"/>
      <c r="AA81" s="377"/>
    </row>
    <row r="82" spans="1:40" ht="15.75" customHeight="1" x14ac:dyDescent="0.35">
      <c r="A82" s="492"/>
      <c r="Y82" s="377"/>
      <c r="Z82" s="377"/>
      <c r="AA82" s="377"/>
    </row>
    <row r="83" spans="1:40" ht="15.75" customHeight="1" x14ac:dyDescent="0.35">
      <c r="A83" s="492"/>
      <c r="Y83" s="377"/>
      <c r="Z83" s="377"/>
      <c r="AA83" s="377"/>
    </row>
    <row r="84" spans="1:40" ht="18" x14ac:dyDescent="0.25">
      <c r="A84" s="514" t="s">
        <v>53</v>
      </c>
      <c r="B84" s="515"/>
      <c r="C84" s="515"/>
      <c r="D84" s="515"/>
      <c r="E84" s="515"/>
      <c r="Y84" s="377"/>
      <c r="Z84" s="377"/>
      <c r="AA84" s="377"/>
    </row>
    <row r="85" spans="1:40" ht="10.5" customHeight="1" thickBot="1" x14ac:dyDescent="0.25"/>
    <row r="86" spans="1:40" ht="100.5" customHeight="1" thickBot="1" x14ac:dyDescent="0.45">
      <c r="A86" s="516" t="str">
        <f>CONCATENATE("SABEL        ",AE5)</f>
        <v>SABEL        groot wapen</v>
      </c>
      <c r="B86" s="517"/>
      <c r="C86" s="518" t="str">
        <f>CONCATENATE(AC5,"                     ", AD5)</f>
        <v>LOPER                      gemengd elek./mech.</v>
      </c>
      <c r="D86" s="519"/>
      <c r="E86" s="520"/>
      <c r="F86" s="520"/>
      <c r="G86" s="520"/>
      <c r="H86" s="520"/>
      <c r="I86" s="520"/>
      <c r="J86" s="520"/>
      <c r="K86" s="521"/>
      <c r="L86" s="522">
        <v>3</v>
      </c>
      <c r="M86" s="523"/>
      <c r="N86" s="490" t="s">
        <v>69</v>
      </c>
      <c r="O86" s="524" t="s">
        <v>151</v>
      </c>
      <c r="P86" s="525"/>
      <c r="Q86" s="524" t="s">
        <v>150</v>
      </c>
      <c r="R86" s="525"/>
      <c r="S86" s="524" t="s">
        <v>73</v>
      </c>
      <c r="T86" s="525"/>
      <c r="U86" s="526" t="s">
        <v>95</v>
      </c>
      <c r="V86" s="527"/>
      <c r="W86" s="146" t="s">
        <v>144</v>
      </c>
    </row>
    <row r="87" spans="1:40" ht="16.5" thickBot="1" x14ac:dyDescent="0.3">
      <c r="A87" s="416" t="s">
        <v>100</v>
      </c>
      <c r="B87" s="420"/>
      <c r="C87" s="419">
        <v>1</v>
      </c>
      <c r="D87" s="418">
        <v>2</v>
      </c>
      <c r="E87" s="418">
        <v>3</v>
      </c>
      <c r="F87" s="418">
        <v>4</v>
      </c>
      <c r="G87" s="418">
        <v>5</v>
      </c>
      <c r="H87" s="418">
        <v>6</v>
      </c>
      <c r="I87" s="418">
        <v>7</v>
      </c>
      <c r="J87" s="418">
        <v>8</v>
      </c>
      <c r="K87" s="418">
        <v>9</v>
      </c>
      <c r="L87" s="417">
        <v>10</v>
      </c>
      <c r="M87" s="417">
        <v>11</v>
      </c>
      <c r="N87" s="414">
        <v>12</v>
      </c>
      <c r="O87" s="416" t="s">
        <v>99</v>
      </c>
      <c r="P87" s="415" t="s">
        <v>101</v>
      </c>
      <c r="Q87" s="413" t="s">
        <v>99</v>
      </c>
      <c r="R87" s="414" t="s">
        <v>101</v>
      </c>
      <c r="S87" s="413" t="s">
        <v>99</v>
      </c>
      <c r="T87" s="412" t="s">
        <v>101</v>
      </c>
      <c r="U87" s="528"/>
      <c r="V87" s="529"/>
      <c r="X87" s="530"/>
      <c r="Y87" s="530"/>
      <c r="Z87" s="530"/>
      <c r="AA87" s="530"/>
      <c r="AB87" s="530"/>
      <c r="AC87" s="530"/>
      <c r="AD87" s="530"/>
      <c r="AE87" s="530"/>
      <c r="AF87" s="530"/>
      <c r="AG87" s="530"/>
      <c r="AH87" s="530"/>
      <c r="AI87" s="530"/>
      <c r="AJ87" s="530"/>
      <c r="AK87" s="530"/>
      <c r="AL87" s="530"/>
      <c r="AM87" s="530"/>
      <c r="AN87" s="530"/>
    </row>
    <row r="88" spans="1:40" ht="15.75" x14ac:dyDescent="0.25">
      <c r="B88" s="400">
        <v>1</v>
      </c>
      <c r="C88" s="411"/>
      <c r="D88" s="410"/>
      <c r="E88" s="410"/>
      <c r="F88" s="410"/>
      <c r="G88" s="410"/>
      <c r="H88" s="410"/>
      <c r="I88" s="410"/>
      <c r="J88" s="409"/>
      <c r="K88" s="409"/>
      <c r="L88" s="409"/>
      <c r="M88" s="409"/>
      <c r="N88" s="407"/>
      <c r="O88" s="392"/>
      <c r="P88" s="393"/>
      <c r="Q88" s="392"/>
      <c r="R88" s="393"/>
      <c r="S88" s="392"/>
      <c r="T88" s="391"/>
      <c r="U88" s="508"/>
      <c r="V88" s="509"/>
      <c r="X88" s="429"/>
      <c r="Y88" s="424"/>
      <c r="Z88" s="424"/>
      <c r="AA88" s="424"/>
      <c r="AB88" s="424"/>
      <c r="AC88" s="424"/>
      <c r="AD88" s="424"/>
      <c r="AE88" s="424"/>
      <c r="AF88" s="424"/>
      <c r="AG88" s="424"/>
      <c r="AH88" s="424"/>
      <c r="AI88" s="424"/>
      <c r="AJ88" s="424"/>
      <c r="AK88" s="424"/>
      <c r="AL88" s="424"/>
      <c r="AM88" s="424"/>
      <c r="AN88" s="424"/>
    </row>
    <row r="89" spans="1:40" ht="15.75" x14ac:dyDescent="0.25">
      <c r="B89" s="402">
        <v>2</v>
      </c>
      <c r="C89" s="406"/>
      <c r="D89" s="404"/>
      <c r="E89" s="405"/>
      <c r="F89" s="405"/>
      <c r="G89" s="405"/>
      <c r="H89" s="405"/>
      <c r="I89" s="405"/>
      <c r="J89" s="408"/>
      <c r="K89" s="408"/>
      <c r="L89" s="408"/>
      <c r="M89" s="408"/>
      <c r="N89" s="407"/>
      <c r="O89" s="392"/>
      <c r="P89" s="393"/>
      <c r="Q89" s="392"/>
      <c r="R89" s="393"/>
      <c r="S89" s="392"/>
      <c r="T89" s="391"/>
      <c r="U89" s="508"/>
      <c r="V89" s="509"/>
      <c r="X89" s="429"/>
      <c r="Y89" s="424"/>
      <c r="Z89" s="424"/>
      <c r="AA89" s="424"/>
      <c r="AB89" s="424"/>
      <c r="AC89" s="424"/>
      <c r="AD89" s="424"/>
      <c r="AE89" s="424"/>
      <c r="AF89" s="379"/>
      <c r="AG89" s="379"/>
      <c r="AH89" s="428"/>
      <c r="AI89" s="379"/>
      <c r="AJ89" s="379"/>
      <c r="AK89" s="379"/>
      <c r="AL89" s="375"/>
      <c r="AM89" s="375"/>
      <c r="AN89" s="375"/>
    </row>
    <row r="90" spans="1:40" ht="15.75" x14ac:dyDescent="0.25">
      <c r="B90" s="400">
        <v>3</v>
      </c>
      <c r="C90" s="406"/>
      <c r="D90" s="405"/>
      <c r="E90" s="404"/>
      <c r="F90" s="405"/>
      <c r="G90" s="405"/>
      <c r="H90" s="405"/>
      <c r="I90" s="405"/>
      <c r="J90" s="408"/>
      <c r="K90" s="408"/>
      <c r="L90" s="408"/>
      <c r="M90" s="408"/>
      <c r="N90" s="407"/>
      <c r="O90" s="392"/>
      <c r="P90" s="393"/>
      <c r="Q90" s="392"/>
      <c r="R90" s="393"/>
      <c r="S90" s="392"/>
      <c r="T90" s="391"/>
      <c r="U90" s="508"/>
      <c r="V90" s="509"/>
      <c r="X90" s="381"/>
      <c r="Y90" s="378"/>
      <c r="Z90" s="378"/>
      <c r="AA90" s="378"/>
      <c r="AB90" s="378"/>
      <c r="AC90" s="378"/>
      <c r="AD90" s="378"/>
      <c r="AE90" s="378"/>
      <c r="AF90" s="378"/>
      <c r="AG90" s="378"/>
      <c r="AH90" s="378"/>
      <c r="AI90" s="378"/>
      <c r="AJ90" s="378"/>
      <c r="AK90" s="378"/>
      <c r="AL90" s="377"/>
      <c r="AM90" s="376"/>
      <c r="AN90" s="375"/>
    </row>
    <row r="91" spans="1:40" ht="15.75" x14ac:dyDescent="0.25">
      <c r="B91" s="402">
        <v>4</v>
      </c>
      <c r="C91" s="406"/>
      <c r="D91" s="405"/>
      <c r="E91" s="405"/>
      <c r="F91" s="404"/>
      <c r="G91" s="405"/>
      <c r="H91" s="405"/>
      <c r="I91" s="405"/>
      <c r="J91" s="408"/>
      <c r="K91" s="408"/>
      <c r="L91" s="408"/>
      <c r="M91" s="408"/>
      <c r="N91" s="407"/>
      <c r="O91" s="392"/>
      <c r="P91" s="393"/>
      <c r="Q91" s="392"/>
      <c r="R91" s="393"/>
      <c r="S91" s="392"/>
      <c r="T91" s="391"/>
      <c r="U91" s="508"/>
      <c r="V91" s="509"/>
      <c r="X91" s="427"/>
      <c r="Y91" s="425"/>
      <c r="Z91" s="378"/>
      <c r="AA91" s="378"/>
      <c r="AB91" s="378"/>
      <c r="AC91" s="378"/>
      <c r="AD91" s="378"/>
      <c r="AE91" s="378"/>
      <c r="AF91" s="378"/>
      <c r="AG91" s="378"/>
      <c r="AH91" s="378"/>
      <c r="AI91" s="378"/>
      <c r="AJ91" s="378"/>
      <c r="AK91" s="378"/>
      <c r="AL91" s="377"/>
      <c r="AM91" s="376"/>
      <c r="AN91" s="375"/>
    </row>
    <row r="92" spans="1:40" ht="15.75" x14ac:dyDescent="0.25">
      <c r="B92" s="400">
        <v>5</v>
      </c>
      <c r="C92" s="406"/>
      <c r="D92" s="405"/>
      <c r="E92" s="405"/>
      <c r="F92" s="405"/>
      <c r="G92" s="404"/>
      <c r="H92" s="405"/>
      <c r="I92" s="405"/>
      <c r="J92" s="408"/>
      <c r="K92" s="408"/>
      <c r="L92" s="408"/>
      <c r="M92" s="408"/>
      <c r="N92" s="407"/>
      <c r="O92" s="392"/>
      <c r="P92" s="393"/>
      <c r="Q92" s="392"/>
      <c r="R92" s="393"/>
      <c r="S92" s="392"/>
      <c r="T92" s="391"/>
      <c r="U92" s="508"/>
      <c r="V92" s="509"/>
      <c r="X92" s="381"/>
      <c r="Y92" s="378"/>
      <c r="Z92" s="378"/>
      <c r="AA92" s="378"/>
      <c r="AB92" s="378"/>
      <c r="AC92" s="378"/>
      <c r="AD92" s="378"/>
      <c r="AE92" s="378"/>
      <c r="AF92" s="378"/>
      <c r="AG92" s="378"/>
      <c r="AH92" s="378"/>
      <c r="AI92" s="421"/>
      <c r="AJ92" s="377"/>
      <c r="AK92" s="377"/>
      <c r="AL92" s="377"/>
      <c r="AM92" s="376"/>
      <c r="AN92" s="375"/>
    </row>
    <row r="93" spans="1:40" ht="15.75" x14ac:dyDescent="0.25">
      <c r="B93" s="402">
        <v>6</v>
      </c>
      <c r="C93" s="406"/>
      <c r="D93" s="405"/>
      <c r="E93" s="405"/>
      <c r="F93" s="405"/>
      <c r="G93" s="405"/>
      <c r="H93" s="404"/>
      <c r="I93" s="405"/>
      <c r="J93" s="408"/>
      <c r="K93" s="408"/>
      <c r="L93" s="408"/>
      <c r="M93" s="408"/>
      <c r="N93" s="407"/>
      <c r="O93" s="392"/>
      <c r="P93" s="393"/>
      <c r="Q93" s="392"/>
      <c r="R93" s="393"/>
      <c r="S93" s="392"/>
      <c r="T93" s="391"/>
      <c r="U93" s="508"/>
      <c r="V93" s="509"/>
      <c r="X93" s="377"/>
      <c r="Y93" s="377"/>
      <c r="Z93" s="378"/>
      <c r="AA93" s="378"/>
      <c r="AB93" s="378"/>
      <c r="AC93" s="378"/>
      <c r="AD93" s="378"/>
      <c r="AE93" s="378"/>
      <c r="AF93" s="378"/>
      <c r="AG93" s="378"/>
      <c r="AH93" s="378"/>
      <c r="AI93" s="378"/>
      <c r="AJ93" s="377"/>
      <c r="AK93" s="377"/>
      <c r="AL93" s="377"/>
      <c r="AM93" s="376"/>
      <c r="AN93" s="375"/>
    </row>
    <row r="94" spans="1:40" ht="15.75" x14ac:dyDescent="0.25">
      <c r="A94" s="401"/>
      <c r="B94" s="400">
        <v>7</v>
      </c>
      <c r="C94" s="406"/>
      <c r="D94" s="405"/>
      <c r="E94" s="405"/>
      <c r="F94" s="405"/>
      <c r="G94" s="405"/>
      <c r="H94" s="405"/>
      <c r="I94" s="404"/>
      <c r="J94" s="403"/>
      <c r="K94" s="403"/>
      <c r="L94" s="403"/>
      <c r="M94" s="403"/>
      <c r="N94" s="394"/>
      <c r="O94" s="392"/>
      <c r="P94" s="393"/>
      <c r="Q94" s="392"/>
      <c r="R94" s="393"/>
      <c r="S94" s="392"/>
      <c r="T94" s="391"/>
      <c r="U94" s="508"/>
      <c r="V94" s="509"/>
      <c r="X94" s="425"/>
      <c r="Y94" s="425"/>
      <c r="Z94" s="378"/>
      <c r="AA94" s="378"/>
      <c r="AB94" s="378"/>
      <c r="AC94" s="378"/>
      <c r="AD94" s="378"/>
      <c r="AE94" s="378"/>
      <c r="AF94" s="378"/>
      <c r="AG94" s="378"/>
      <c r="AH94" s="378"/>
      <c r="AI94" s="378"/>
      <c r="AJ94" s="377"/>
      <c r="AK94" s="377"/>
      <c r="AL94" s="377"/>
      <c r="AM94" s="376"/>
      <c r="AN94" s="375"/>
    </row>
    <row r="95" spans="1:40" ht="15.75" x14ac:dyDescent="0.25">
      <c r="A95" s="401"/>
      <c r="B95" s="402">
        <v>8</v>
      </c>
      <c r="C95" s="399"/>
      <c r="D95" s="398"/>
      <c r="E95" s="398"/>
      <c r="F95" s="398"/>
      <c r="G95" s="398"/>
      <c r="H95" s="398"/>
      <c r="I95" s="397"/>
      <c r="J95" s="395"/>
      <c r="K95" s="396"/>
      <c r="L95" s="396"/>
      <c r="M95" s="396"/>
      <c r="N95" s="394"/>
      <c r="O95" s="392"/>
      <c r="P95" s="393"/>
      <c r="Q95" s="392"/>
      <c r="R95" s="393"/>
      <c r="S95" s="392"/>
      <c r="T95" s="391"/>
      <c r="U95" s="508"/>
      <c r="V95" s="509"/>
      <c r="X95" s="381"/>
      <c r="Y95" s="377"/>
      <c r="Z95" s="377"/>
      <c r="AA95" s="377"/>
      <c r="AB95" s="377"/>
      <c r="AC95" s="377"/>
      <c r="AD95" s="377"/>
      <c r="AE95" s="377"/>
      <c r="AF95" s="377"/>
      <c r="AG95" s="377"/>
      <c r="AH95" s="377"/>
      <c r="AI95" s="377"/>
      <c r="AJ95" s="377"/>
      <c r="AK95" s="377"/>
      <c r="AL95" s="377"/>
      <c r="AM95" s="377"/>
    </row>
    <row r="96" spans="1:40" ht="15.75" x14ac:dyDescent="0.25">
      <c r="A96" s="401"/>
      <c r="B96" s="400">
        <v>9</v>
      </c>
      <c r="C96" s="399"/>
      <c r="D96" s="398"/>
      <c r="E96" s="398"/>
      <c r="F96" s="398"/>
      <c r="G96" s="398"/>
      <c r="H96" s="398"/>
      <c r="I96" s="397"/>
      <c r="J96" s="396"/>
      <c r="K96" s="395"/>
      <c r="L96" s="396"/>
      <c r="M96" s="396"/>
      <c r="N96" s="394"/>
      <c r="O96" s="392"/>
      <c r="P96" s="393"/>
      <c r="Q96" s="392"/>
      <c r="R96" s="393"/>
      <c r="S96" s="392"/>
      <c r="T96" s="391"/>
      <c r="U96" s="508"/>
      <c r="V96" s="509"/>
      <c r="X96" s="377"/>
      <c r="AF96" s="377"/>
      <c r="AG96" s="377"/>
      <c r="AH96" s="377"/>
      <c r="AI96" s="377"/>
      <c r="AJ96" s="377"/>
      <c r="AK96" s="378"/>
      <c r="AL96" s="378"/>
      <c r="AM96" s="380"/>
      <c r="AN96" s="379"/>
    </row>
    <row r="97" spans="1:45" ht="15.75" x14ac:dyDescent="0.25">
      <c r="A97" s="401"/>
      <c r="B97" s="402">
        <v>10</v>
      </c>
      <c r="C97" s="399"/>
      <c r="D97" s="398"/>
      <c r="E97" s="398"/>
      <c r="F97" s="398"/>
      <c r="G97" s="398"/>
      <c r="H97" s="398"/>
      <c r="I97" s="397"/>
      <c r="J97" s="396"/>
      <c r="K97" s="396"/>
      <c r="L97" s="395"/>
      <c r="M97" s="396"/>
      <c r="N97" s="394"/>
      <c r="O97" s="392"/>
      <c r="P97" s="393"/>
      <c r="Q97" s="392"/>
      <c r="R97" s="393"/>
      <c r="S97" s="392"/>
      <c r="T97" s="391"/>
      <c r="U97" s="508"/>
      <c r="V97" s="509"/>
      <c r="X97" s="425"/>
      <c r="Y97" s="425"/>
      <c r="Z97" s="378"/>
      <c r="AA97" s="378"/>
      <c r="AB97" s="378"/>
      <c r="AC97" s="378"/>
      <c r="AD97" s="378"/>
      <c r="AE97" s="378"/>
      <c r="AF97" s="378"/>
      <c r="AG97" s="377"/>
      <c r="AH97" s="377"/>
      <c r="AI97" s="377"/>
      <c r="AJ97" s="377"/>
      <c r="AK97" s="377"/>
      <c r="AL97" s="378"/>
      <c r="AM97" s="380"/>
      <c r="AN97" s="379"/>
    </row>
    <row r="98" spans="1:45" ht="15.75" x14ac:dyDescent="0.25">
      <c r="A98" s="401"/>
      <c r="B98" s="400">
        <v>11</v>
      </c>
      <c r="C98" s="399"/>
      <c r="D98" s="398"/>
      <c r="E98" s="398"/>
      <c r="F98" s="398"/>
      <c r="G98" s="398"/>
      <c r="H98" s="398"/>
      <c r="I98" s="397"/>
      <c r="J98" s="396"/>
      <c r="K98" s="396"/>
      <c r="L98" s="396"/>
      <c r="M98" s="395"/>
      <c r="N98" s="394"/>
      <c r="O98" s="392"/>
      <c r="P98" s="393"/>
      <c r="Q98" s="392"/>
      <c r="R98" s="393"/>
      <c r="S98" s="392"/>
      <c r="T98" s="391"/>
      <c r="U98" s="508"/>
      <c r="V98" s="509"/>
      <c r="X98" s="381"/>
      <c r="Y98" s="377"/>
      <c r="Z98" s="377"/>
      <c r="AA98" s="377"/>
      <c r="AB98" s="377"/>
      <c r="AC98" s="377"/>
      <c r="AD98" s="377"/>
      <c r="AE98" s="377"/>
      <c r="AF98" s="377"/>
      <c r="AG98" s="377"/>
      <c r="AH98" s="377"/>
      <c r="AI98" s="377"/>
      <c r="AJ98" s="377"/>
      <c r="AK98" s="377"/>
      <c r="AL98" s="377"/>
      <c r="AM98" s="377"/>
      <c r="AN98" s="377"/>
      <c r="AO98" s="377"/>
      <c r="AP98" s="377"/>
      <c r="AQ98" s="377"/>
      <c r="AR98" s="377"/>
      <c r="AS98" s="377"/>
    </row>
    <row r="99" spans="1:45" ht="16.5" thickBot="1" x14ac:dyDescent="0.3">
      <c r="A99" s="390"/>
      <c r="B99" s="389">
        <v>12</v>
      </c>
      <c r="C99" s="388"/>
      <c r="D99" s="387"/>
      <c r="E99" s="387"/>
      <c r="F99" s="387"/>
      <c r="G99" s="387"/>
      <c r="H99" s="387"/>
      <c r="I99" s="387"/>
      <c r="J99" s="386"/>
      <c r="K99" s="386"/>
      <c r="L99" s="386"/>
      <c r="M99" s="386"/>
      <c r="N99" s="385"/>
      <c r="O99" s="383"/>
      <c r="P99" s="384"/>
      <c r="Q99" s="383"/>
      <c r="R99" s="384"/>
      <c r="S99" s="383"/>
      <c r="T99" s="382"/>
      <c r="U99" s="510"/>
      <c r="V99" s="511"/>
      <c r="X99" s="377"/>
      <c r="AI99" s="421"/>
      <c r="AJ99" s="421"/>
      <c r="AK99" s="421"/>
      <c r="AL99" s="421"/>
      <c r="AM99" s="491"/>
      <c r="AN99" s="424"/>
    </row>
    <row r="100" spans="1:45" ht="15.75" x14ac:dyDescent="0.25">
      <c r="X100" s="377"/>
      <c r="Y100" s="377"/>
      <c r="Z100" s="377"/>
      <c r="AA100" s="377"/>
      <c r="AB100" s="377"/>
      <c r="AC100" s="377"/>
      <c r="AD100" s="377"/>
      <c r="AE100" s="377"/>
      <c r="AF100" s="377"/>
      <c r="AG100" s="377"/>
      <c r="AH100" s="377"/>
      <c r="AI100" s="377"/>
      <c r="AJ100" s="377"/>
      <c r="AK100" s="377"/>
      <c r="AL100" s="377"/>
      <c r="AM100" s="423"/>
      <c r="AN100" s="422"/>
    </row>
    <row r="101" spans="1:45" ht="15.75" x14ac:dyDescent="0.25">
      <c r="A101" s="377" t="s">
        <v>149</v>
      </c>
      <c r="B101" s="378"/>
      <c r="C101" s="378"/>
      <c r="D101" s="378"/>
      <c r="E101" s="378"/>
      <c r="F101" s="378"/>
      <c r="G101" s="378"/>
      <c r="H101" s="378"/>
      <c r="I101" s="378"/>
      <c r="J101" s="378"/>
      <c r="K101" s="378"/>
      <c r="L101" s="378"/>
      <c r="M101" s="378"/>
      <c r="N101" s="378"/>
      <c r="O101" s="377"/>
      <c r="P101" s="376"/>
      <c r="Q101" s="375"/>
      <c r="X101" s="381"/>
      <c r="Y101" s="377"/>
      <c r="Z101" s="377"/>
      <c r="AA101" s="377"/>
      <c r="AB101" s="377"/>
      <c r="AC101" s="377"/>
      <c r="AD101" s="377"/>
      <c r="AE101" s="377"/>
      <c r="AF101" s="377"/>
      <c r="AG101" s="377"/>
      <c r="AH101" s="377"/>
      <c r="AI101" s="377"/>
      <c r="AJ101" s="377"/>
      <c r="AK101" s="377"/>
      <c r="AL101" s="377"/>
      <c r="AM101" s="423"/>
      <c r="AN101" s="422"/>
    </row>
    <row r="102" spans="1:45" ht="15.75" x14ac:dyDescent="0.25">
      <c r="A102" s="438" t="s">
        <v>54</v>
      </c>
      <c r="B102" s="430" t="s">
        <v>109</v>
      </c>
      <c r="C102" s="430" t="s">
        <v>28</v>
      </c>
      <c r="D102" s="430" t="s">
        <v>137</v>
      </c>
      <c r="E102" s="430" t="s">
        <v>42</v>
      </c>
      <c r="F102" s="430" t="s">
        <v>50</v>
      </c>
      <c r="G102" s="430" t="s">
        <v>126</v>
      </c>
      <c r="H102" s="430" t="s">
        <v>130</v>
      </c>
      <c r="I102" s="430" t="s">
        <v>51</v>
      </c>
      <c r="J102" s="430" t="s">
        <v>110</v>
      </c>
      <c r="K102" s="430" t="s">
        <v>65</v>
      </c>
      <c r="L102" s="430" t="s">
        <v>3</v>
      </c>
      <c r="M102" s="430" t="s">
        <v>61</v>
      </c>
      <c r="N102" s="430" t="s">
        <v>76</v>
      </c>
      <c r="O102" s="430" t="s">
        <v>62</v>
      </c>
      <c r="P102" s="430" t="s">
        <v>63</v>
      </c>
      <c r="X102" s="378"/>
      <c r="Y102" s="377"/>
      <c r="Z102" s="376"/>
      <c r="AA102" s="375"/>
      <c r="AM102" s="423"/>
      <c r="AN102" s="422"/>
    </row>
    <row r="103" spans="1:45" ht="15.75" x14ac:dyDescent="0.25">
      <c r="A103" s="377" t="s">
        <v>52</v>
      </c>
      <c r="I103" s="377"/>
      <c r="J103" s="377"/>
      <c r="K103" s="377"/>
      <c r="L103" s="377"/>
      <c r="M103" s="377"/>
      <c r="N103" s="378"/>
      <c r="O103" s="378"/>
      <c r="P103" s="380"/>
      <c r="Q103" s="379"/>
      <c r="X103" s="378"/>
      <c r="Y103" s="377"/>
      <c r="Z103" s="376"/>
      <c r="AA103" s="375"/>
      <c r="AB103" s="377"/>
      <c r="AC103" s="377"/>
      <c r="AD103" s="377"/>
      <c r="AE103" s="377"/>
      <c r="AF103" s="377"/>
      <c r="AG103" s="377"/>
      <c r="AH103" s="377"/>
      <c r="AI103" s="377"/>
      <c r="AJ103" s="377"/>
      <c r="AK103" s="377"/>
      <c r="AL103" s="377"/>
      <c r="AM103" s="423"/>
      <c r="AN103" s="422"/>
    </row>
    <row r="104" spans="1:45" ht="15.75" x14ac:dyDescent="0.25">
      <c r="A104" s="377"/>
      <c r="B104" s="377"/>
      <c r="C104" s="377"/>
      <c r="D104" s="377"/>
      <c r="E104" s="377"/>
      <c r="F104" s="377"/>
      <c r="G104" s="377"/>
      <c r="H104" s="377"/>
      <c r="I104" s="377"/>
      <c r="J104" s="377"/>
      <c r="K104" s="377"/>
      <c r="L104" s="377"/>
      <c r="M104" s="377"/>
      <c r="N104" s="377"/>
      <c r="O104" s="377"/>
      <c r="P104" s="423"/>
      <c r="Q104" s="422"/>
      <c r="X104" s="377"/>
      <c r="Y104" s="377"/>
      <c r="Z104" s="377"/>
      <c r="AA104" s="377"/>
      <c r="AB104" s="377"/>
      <c r="AC104" s="377"/>
      <c r="AD104" s="377"/>
      <c r="AE104" s="377"/>
      <c r="AF104" s="377"/>
      <c r="AG104" s="377"/>
      <c r="AH104" s="377"/>
      <c r="AI104" s="377"/>
      <c r="AJ104" s="377"/>
      <c r="AK104" s="377"/>
      <c r="AL104" s="377"/>
      <c r="AM104" s="423"/>
      <c r="AN104" s="422"/>
    </row>
    <row r="105" spans="1:45" ht="15.75" x14ac:dyDescent="0.25">
      <c r="A105" s="381"/>
      <c r="B105" s="378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378"/>
      <c r="O105" s="377"/>
      <c r="P105" s="376"/>
      <c r="Q105" s="375"/>
      <c r="X105" s="377"/>
      <c r="Y105" s="377"/>
      <c r="Z105" s="377"/>
      <c r="AA105" s="377"/>
      <c r="AB105" s="377"/>
      <c r="AC105" s="377"/>
      <c r="AD105" s="377"/>
      <c r="AE105" s="377"/>
      <c r="AF105" s="377"/>
      <c r="AG105" s="377"/>
      <c r="AH105" s="377"/>
      <c r="AI105" s="377"/>
      <c r="AJ105" s="377"/>
      <c r="AK105" s="377"/>
      <c r="AL105" s="377"/>
      <c r="AM105" s="423"/>
      <c r="AN105" s="422"/>
    </row>
    <row r="106" spans="1:45" ht="15.75" x14ac:dyDescent="0.25">
      <c r="A106" s="427"/>
      <c r="B106" s="425"/>
      <c r="C106" s="378"/>
      <c r="D106" s="378"/>
      <c r="E106" s="378"/>
      <c r="F106" s="378"/>
      <c r="G106" s="378"/>
      <c r="H106" s="378"/>
      <c r="I106" s="378"/>
      <c r="J106" s="381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X106" s="377"/>
      <c r="Y106" s="376"/>
      <c r="Z106" s="375"/>
      <c r="AA106" s="377"/>
      <c r="AB106" s="377"/>
      <c r="AC106" s="377"/>
      <c r="AD106" s="377"/>
      <c r="AE106" s="377"/>
      <c r="AF106" s="377"/>
      <c r="AG106" s="377"/>
      <c r="AH106" s="377"/>
      <c r="AI106" s="377"/>
      <c r="AJ106" s="377"/>
      <c r="AK106" s="377"/>
      <c r="AL106" s="377"/>
      <c r="AM106" s="423"/>
      <c r="AN106" s="422"/>
    </row>
    <row r="107" spans="1:45" ht="23.25" x14ac:dyDescent="0.35">
      <c r="A107" s="492"/>
      <c r="J107" s="427"/>
      <c r="K107" s="425"/>
      <c r="L107" s="378"/>
      <c r="M107" s="378"/>
      <c r="N107" s="378"/>
      <c r="O107" s="378"/>
      <c r="P107" s="378"/>
      <c r="Q107" s="378"/>
      <c r="R107" s="378"/>
      <c r="S107" s="378"/>
      <c r="T107" s="378"/>
      <c r="U107" s="378"/>
      <c r="V107" s="378"/>
      <c r="X107" s="381"/>
      <c r="Y107" s="377"/>
      <c r="Z107" s="377"/>
      <c r="AA107" s="377"/>
      <c r="AB107" s="377"/>
      <c r="AC107" s="377"/>
      <c r="AD107" s="377"/>
      <c r="AE107" s="377"/>
      <c r="AF107" s="377"/>
      <c r="AG107" s="377"/>
      <c r="AH107" s="377"/>
      <c r="AI107" s="377"/>
      <c r="AJ107" s="377"/>
      <c r="AK107" s="377"/>
      <c r="AL107" s="377"/>
      <c r="AM107" s="377"/>
      <c r="AN107" s="377"/>
      <c r="AO107" s="377"/>
      <c r="AP107" s="377"/>
      <c r="AQ107" s="377"/>
      <c r="AR107" s="377"/>
      <c r="AS107" s="377"/>
    </row>
    <row r="108" spans="1:45" ht="23.25" x14ac:dyDescent="0.35">
      <c r="A108" s="492"/>
      <c r="X108" s="377"/>
      <c r="AM108" s="423"/>
      <c r="AN108" s="422"/>
    </row>
    <row r="109" spans="1:45" ht="23.25" x14ac:dyDescent="0.35">
      <c r="A109" s="492" t="s">
        <v>0</v>
      </c>
      <c r="X109" s="377"/>
      <c r="Y109" s="377"/>
      <c r="Z109" s="377"/>
      <c r="AA109" s="377"/>
      <c r="AB109" s="377"/>
      <c r="AC109" s="377"/>
      <c r="AD109" s="377"/>
      <c r="AE109" s="377"/>
      <c r="AF109" s="377"/>
      <c r="AG109" s="377"/>
      <c r="AH109" s="377"/>
      <c r="AI109" s="377"/>
      <c r="AJ109" s="377"/>
      <c r="AK109" s="377"/>
      <c r="AL109" s="377"/>
      <c r="AM109" s="377"/>
      <c r="AN109" s="424"/>
    </row>
    <row r="110" spans="1:45" ht="13.5" thickBot="1" x14ac:dyDescent="0.25"/>
    <row r="111" spans="1:45" ht="96" customHeight="1" thickBot="1" x14ac:dyDescent="0.45">
      <c r="A111" s="516" t="str">
        <f>CONCATENATE("SABEL        ",AE6)</f>
        <v>SABEL        groot wapen</v>
      </c>
      <c r="B111" s="517"/>
      <c r="C111" s="518" t="str">
        <f>CONCATENATE(AC6,"                     ", AD6)</f>
        <v>LOPER                      gemengd elek./mech.</v>
      </c>
      <c r="D111" s="519"/>
      <c r="E111" s="520"/>
      <c r="F111" s="520"/>
      <c r="G111" s="520"/>
      <c r="H111" s="520"/>
      <c r="I111" s="520"/>
      <c r="J111" s="520"/>
      <c r="K111" s="521"/>
      <c r="L111" s="522">
        <f>AA6</f>
        <v>0</v>
      </c>
      <c r="M111" s="523"/>
      <c r="N111" s="490" t="s">
        <v>69</v>
      </c>
      <c r="O111" s="524" t="s">
        <v>151</v>
      </c>
      <c r="P111" s="525"/>
      <c r="Q111" s="524" t="s">
        <v>150</v>
      </c>
      <c r="R111" s="525"/>
      <c r="S111" s="524" t="s">
        <v>73</v>
      </c>
      <c r="T111" s="525"/>
      <c r="U111" s="526" t="s">
        <v>95</v>
      </c>
      <c r="V111" s="527"/>
      <c r="W111" s="146" t="s">
        <v>145</v>
      </c>
    </row>
    <row r="112" spans="1:45" ht="16.5" thickBot="1" x14ac:dyDescent="0.3">
      <c r="A112" s="416" t="s">
        <v>100</v>
      </c>
      <c r="B112" s="420"/>
      <c r="C112" s="419">
        <v>1</v>
      </c>
      <c r="D112" s="418">
        <v>2</v>
      </c>
      <c r="E112" s="418">
        <v>3</v>
      </c>
      <c r="F112" s="418">
        <v>4</v>
      </c>
      <c r="G112" s="418">
        <v>5</v>
      </c>
      <c r="H112" s="418">
        <v>6</v>
      </c>
      <c r="I112" s="418">
        <v>7</v>
      </c>
      <c r="J112" s="418">
        <v>8</v>
      </c>
      <c r="K112" s="418">
        <v>9</v>
      </c>
      <c r="L112" s="417">
        <v>10</v>
      </c>
      <c r="M112" s="417">
        <v>11</v>
      </c>
      <c r="N112" s="414">
        <v>12</v>
      </c>
      <c r="O112" s="416" t="s">
        <v>99</v>
      </c>
      <c r="P112" s="415" t="s">
        <v>101</v>
      </c>
      <c r="Q112" s="413" t="s">
        <v>99</v>
      </c>
      <c r="R112" s="414" t="s">
        <v>101</v>
      </c>
      <c r="S112" s="413" t="s">
        <v>99</v>
      </c>
      <c r="T112" s="412" t="s">
        <v>101</v>
      </c>
      <c r="U112" s="528"/>
      <c r="V112" s="529"/>
      <c r="X112" s="381"/>
      <c r="Y112" s="377"/>
      <c r="Z112" s="377"/>
      <c r="AA112" s="377"/>
      <c r="AB112" s="377"/>
      <c r="AC112" s="377"/>
      <c r="AD112" s="377"/>
      <c r="AE112" s="377"/>
      <c r="AF112" s="377"/>
      <c r="AG112" s="377"/>
      <c r="AH112" s="377"/>
      <c r="AI112" s="377"/>
      <c r="AJ112" s="377"/>
      <c r="AK112" s="377"/>
      <c r="AL112" s="377"/>
      <c r="AM112" s="377"/>
      <c r="AN112" s="377"/>
      <c r="AO112" s="377"/>
      <c r="AP112" s="377"/>
      <c r="AQ112" s="377"/>
      <c r="AR112" s="377"/>
      <c r="AS112" s="377"/>
    </row>
    <row r="113" spans="1:45" ht="15.75" x14ac:dyDescent="0.25">
      <c r="A113" s="401"/>
      <c r="B113" s="400">
        <v>1</v>
      </c>
      <c r="C113" s="411"/>
      <c r="D113" s="410"/>
      <c r="E113" s="410"/>
      <c r="F113" s="410"/>
      <c r="G113" s="410"/>
      <c r="H113" s="410"/>
      <c r="I113" s="410"/>
      <c r="J113" s="409"/>
      <c r="K113" s="409"/>
      <c r="L113" s="409"/>
      <c r="M113" s="409"/>
      <c r="N113" s="407"/>
      <c r="O113" s="392"/>
      <c r="P113" s="393"/>
      <c r="Q113" s="392"/>
      <c r="R113" s="393"/>
      <c r="S113" s="392"/>
      <c r="T113" s="391"/>
      <c r="U113" s="508"/>
      <c r="V113" s="509"/>
      <c r="X113" s="377"/>
    </row>
    <row r="114" spans="1:45" ht="15.75" x14ac:dyDescent="0.25">
      <c r="A114" s="401"/>
      <c r="B114" s="402">
        <v>2</v>
      </c>
      <c r="C114" s="406"/>
      <c r="D114" s="404"/>
      <c r="E114" s="405"/>
      <c r="F114" s="405"/>
      <c r="G114" s="405"/>
      <c r="H114" s="405"/>
      <c r="I114" s="405"/>
      <c r="J114" s="408"/>
      <c r="K114" s="408"/>
      <c r="L114" s="408"/>
      <c r="M114" s="408"/>
      <c r="N114" s="407"/>
      <c r="O114" s="392"/>
      <c r="P114" s="393"/>
      <c r="Q114" s="392"/>
      <c r="R114" s="393"/>
      <c r="S114" s="392"/>
      <c r="T114" s="391"/>
      <c r="U114" s="508"/>
      <c r="V114" s="509"/>
      <c r="X114" s="377"/>
      <c r="Y114" s="377"/>
      <c r="Z114" s="377"/>
      <c r="AA114" s="377"/>
      <c r="AB114" s="377"/>
      <c r="AC114" s="377"/>
      <c r="AD114" s="377"/>
      <c r="AE114" s="377"/>
      <c r="AF114" s="377"/>
      <c r="AG114" s="377"/>
      <c r="AH114" s="377"/>
      <c r="AI114" s="377"/>
      <c r="AJ114" s="377"/>
      <c r="AK114" s="377"/>
      <c r="AL114" s="377"/>
      <c r="AM114" s="377"/>
      <c r="AN114" s="377"/>
      <c r="AO114" s="377"/>
      <c r="AP114" s="377"/>
      <c r="AQ114" s="377"/>
      <c r="AR114" s="377"/>
      <c r="AS114" s="377"/>
    </row>
    <row r="115" spans="1:45" ht="15.75" x14ac:dyDescent="0.25">
      <c r="A115" s="401"/>
      <c r="B115" s="400">
        <v>3</v>
      </c>
      <c r="C115" s="406"/>
      <c r="D115" s="405"/>
      <c r="E115" s="404"/>
      <c r="F115" s="405"/>
      <c r="G115" s="405"/>
      <c r="H115" s="405"/>
      <c r="I115" s="405"/>
      <c r="J115" s="408"/>
      <c r="K115" s="408"/>
      <c r="L115" s="408"/>
      <c r="M115" s="408"/>
      <c r="N115" s="407"/>
      <c r="O115" s="392"/>
      <c r="P115" s="393"/>
      <c r="Q115" s="392"/>
      <c r="R115" s="393"/>
      <c r="S115" s="392"/>
      <c r="T115" s="391"/>
      <c r="U115" s="508"/>
      <c r="V115" s="509"/>
      <c r="X115" s="421"/>
      <c r="AE115" s="421"/>
      <c r="AF115" s="421"/>
      <c r="AG115" s="421"/>
      <c r="AH115" s="421"/>
      <c r="AI115" s="421"/>
      <c r="AJ115" s="421"/>
      <c r="AK115" s="421"/>
      <c r="AL115" s="421"/>
      <c r="AM115" s="491"/>
      <c r="AN115" s="424"/>
    </row>
    <row r="116" spans="1:45" ht="15.75" x14ac:dyDescent="0.25">
      <c r="A116" s="401"/>
      <c r="B116" s="402">
        <v>4</v>
      </c>
      <c r="C116" s="406"/>
      <c r="D116" s="405"/>
      <c r="E116" s="405"/>
      <c r="F116" s="404"/>
      <c r="G116" s="405"/>
      <c r="H116" s="405"/>
      <c r="I116" s="405"/>
      <c r="J116" s="408"/>
      <c r="K116" s="408"/>
      <c r="L116" s="408"/>
      <c r="M116" s="408"/>
      <c r="N116" s="407"/>
      <c r="O116" s="392"/>
      <c r="P116" s="393"/>
      <c r="Q116" s="392"/>
      <c r="R116" s="393"/>
      <c r="S116" s="392"/>
      <c r="T116" s="391"/>
      <c r="U116" s="508"/>
      <c r="V116" s="509"/>
      <c r="Y116" s="377"/>
      <c r="Z116" s="377"/>
      <c r="AA116" s="377"/>
      <c r="AM116" s="491"/>
      <c r="AN116" s="424"/>
    </row>
    <row r="117" spans="1:45" ht="15.75" x14ac:dyDescent="0.25">
      <c r="A117" s="401"/>
      <c r="B117" s="400">
        <v>5</v>
      </c>
      <c r="C117" s="406"/>
      <c r="D117" s="405"/>
      <c r="E117" s="405"/>
      <c r="F117" s="405"/>
      <c r="G117" s="404"/>
      <c r="H117" s="405"/>
      <c r="I117" s="405"/>
      <c r="J117" s="408"/>
      <c r="K117" s="408"/>
      <c r="L117" s="408"/>
      <c r="M117" s="408"/>
      <c r="N117" s="407"/>
      <c r="O117" s="392"/>
      <c r="P117" s="393"/>
      <c r="Q117" s="392"/>
      <c r="R117" s="393"/>
      <c r="S117" s="392"/>
      <c r="T117" s="391"/>
      <c r="U117" s="508"/>
      <c r="V117" s="509"/>
    </row>
    <row r="118" spans="1:45" ht="15.75" x14ac:dyDescent="0.25">
      <c r="A118" s="401"/>
      <c r="B118" s="402">
        <v>6</v>
      </c>
      <c r="C118" s="406"/>
      <c r="D118" s="405"/>
      <c r="E118" s="405"/>
      <c r="F118" s="405"/>
      <c r="G118" s="405"/>
      <c r="H118" s="404"/>
      <c r="I118" s="405"/>
      <c r="J118" s="408"/>
      <c r="K118" s="408"/>
      <c r="L118" s="408"/>
      <c r="M118" s="408"/>
      <c r="N118" s="407"/>
      <c r="O118" s="392"/>
      <c r="P118" s="393"/>
      <c r="Q118" s="392"/>
      <c r="R118" s="393"/>
      <c r="S118" s="392"/>
      <c r="T118" s="391"/>
      <c r="U118" s="508"/>
      <c r="V118" s="509"/>
    </row>
    <row r="119" spans="1:45" ht="15.75" x14ac:dyDescent="0.25">
      <c r="A119" s="401"/>
      <c r="B119" s="400">
        <v>7</v>
      </c>
      <c r="C119" s="406"/>
      <c r="D119" s="405"/>
      <c r="E119" s="405"/>
      <c r="F119" s="405"/>
      <c r="G119" s="405"/>
      <c r="H119" s="405"/>
      <c r="I119" s="404"/>
      <c r="J119" s="403"/>
      <c r="K119" s="403"/>
      <c r="L119" s="403"/>
      <c r="M119" s="403"/>
      <c r="N119" s="394"/>
      <c r="O119" s="392"/>
      <c r="P119" s="393"/>
      <c r="Q119" s="392"/>
      <c r="R119" s="393"/>
      <c r="S119" s="392"/>
      <c r="T119" s="391"/>
      <c r="U119" s="508"/>
      <c r="V119" s="509"/>
      <c r="X119" s="426"/>
      <c r="Y119" s="377"/>
      <c r="Z119" s="377"/>
      <c r="AA119" s="377"/>
      <c r="AB119" s="377"/>
      <c r="AC119" s="377"/>
      <c r="AD119" s="377"/>
      <c r="AE119" s="377"/>
      <c r="AF119" s="377"/>
      <c r="AG119" s="377"/>
      <c r="AH119" s="377"/>
      <c r="AI119" s="377"/>
      <c r="AJ119" s="377"/>
      <c r="AK119" s="377"/>
      <c r="AL119" s="377"/>
      <c r="AM119" s="377"/>
      <c r="AN119" s="377"/>
      <c r="AO119" s="377"/>
      <c r="AP119" s="377"/>
      <c r="AQ119" s="377"/>
      <c r="AR119" s="377"/>
      <c r="AS119" s="377"/>
    </row>
    <row r="120" spans="1:45" ht="15.75" x14ac:dyDescent="0.25">
      <c r="A120" s="401"/>
      <c r="B120" s="402">
        <v>8</v>
      </c>
      <c r="C120" s="399"/>
      <c r="D120" s="398"/>
      <c r="E120" s="398"/>
      <c r="F120" s="398"/>
      <c r="G120" s="398"/>
      <c r="H120" s="398"/>
      <c r="I120" s="397"/>
      <c r="J120" s="395"/>
      <c r="K120" s="396"/>
      <c r="L120" s="396"/>
      <c r="M120" s="396"/>
      <c r="N120" s="394"/>
      <c r="O120" s="392"/>
      <c r="P120" s="393"/>
      <c r="Q120" s="392"/>
      <c r="R120" s="393"/>
      <c r="S120" s="392"/>
      <c r="T120" s="391"/>
      <c r="U120" s="508"/>
      <c r="V120" s="509"/>
      <c r="X120" s="421"/>
      <c r="AM120" s="491"/>
      <c r="AN120" s="424"/>
    </row>
    <row r="121" spans="1:45" ht="15.75" x14ac:dyDescent="0.25">
      <c r="A121" s="401"/>
      <c r="B121" s="400">
        <v>9</v>
      </c>
      <c r="C121" s="399"/>
      <c r="D121" s="398"/>
      <c r="E121" s="398"/>
      <c r="F121" s="398"/>
      <c r="G121" s="398"/>
      <c r="H121" s="398"/>
      <c r="I121" s="397"/>
      <c r="J121" s="396"/>
      <c r="K121" s="395"/>
      <c r="L121" s="396"/>
      <c r="M121" s="396"/>
      <c r="N121" s="394"/>
      <c r="O121" s="392"/>
      <c r="P121" s="393"/>
      <c r="Q121" s="392"/>
      <c r="R121" s="393"/>
      <c r="S121" s="392"/>
      <c r="T121" s="391"/>
      <c r="U121" s="508"/>
      <c r="V121" s="509"/>
      <c r="Y121" s="377"/>
      <c r="Z121" s="377"/>
      <c r="AA121" s="377"/>
      <c r="AB121" s="377"/>
      <c r="AC121" s="377"/>
      <c r="AD121" s="377"/>
      <c r="AE121" s="377"/>
      <c r="AF121" s="377"/>
      <c r="AG121" s="377"/>
      <c r="AH121" s="377"/>
      <c r="AI121" s="377"/>
      <c r="AJ121" s="377"/>
      <c r="AK121" s="377"/>
      <c r="AL121" s="377"/>
      <c r="AM121" s="377"/>
      <c r="AN121" s="377"/>
      <c r="AO121" s="377"/>
      <c r="AP121" s="377"/>
      <c r="AQ121" s="377"/>
      <c r="AR121" s="377"/>
      <c r="AS121" s="377"/>
    </row>
    <row r="122" spans="1:45" ht="15.75" x14ac:dyDescent="0.25">
      <c r="A122" s="401"/>
      <c r="B122" s="402">
        <v>10</v>
      </c>
      <c r="C122" s="399"/>
      <c r="D122" s="398"/>
      <c r="E122" s="398"/>
      <c r="F122" s="398"/>
      <c r="G122" s="398"/>
      <c r="H122" s="398"/>
      <c r="I122" s="397"/>
      <c r="J122" s="396"/>
      <c r="K122" s="396"/>
      <c r="L122" s="395"/>
      <c r="M122" s="396"/>
      <c r="N122" s="394"/>
      <c r="O122" s="392"/>
      <c r="P122" s="393"/>
      <c r="Q122" s="392"/>
      <c r="R122" s="393"/>
      <c r="S122" s="392"/>
      <c r="T122" s="391"/>
      <c r="U122" s="508"/>
      <c r="V122" s="509"/>
    </row>
    <row r="123" spans="1:45" ht="15.75" x14ac:dyDescent="0.25">
      <c r="A123" s="401"/>
      <c r="B123" s="400">
        <v>11</v>
      </c>
      <c r="C123" s="399"/>
      <c r="D123" s="398"/>
      <c r="E123" s="398"/>
      <c r="F123" s="398"/>
      <c r="G123" s="398"/>
      <c r="H123" s="398"/>
      <c r="I123" s="397"/>
      <c r="J123" s="396"/>
      <c r="K123" s="396"/>
      <c r="L123" s="396"/>
      <c r="M123" s="395"/>
      <c r="N123" s="394"/>
      <c r="O123" s="392"/>
      <c r="P123" s="393"/>
      <c r="Q123" s="392"/>
      <c r="R123" s="393"/>
      <c r="S123" s="392"/>
      <c r="T123" s="391"/>
      <c r="U123" s="508"/>
      <c r="V123" s="509"/>
      <c r="Y123" s="377"/>
      <c r="Z123" s="377"/>
      <c r="AA123" s="377"/>
      <c r="AB123" s="377"/>
      <c r="AC123" s="377"/>
      <c r="AD123" s="377"/>
      <c r="AE123" s="377"/>
      <c r="AF123" s="377"/>
      <c r="AG123" s="377"/>
      <c r="AH123" s="377"/>
      <c r="AI123" s="377"/>
      <c r="AJ123" s="377"/>
      <c r="AK123" s="377"/>
    </row>
    <row r="124" spans="1:45" ht="16.5" thickBot="1" x14ac:dyDescent="0.3">
      <c r="A124" s="390"/>
      <c r="B124" s="389">
        <v>12</v>
      </c>
      <c r="C124" s="388"/>
      <c r="D124" s="387"/>
      <c r="E124" s="387"/>
      <c r="F124" s="387"/>
      <c r="G124" s="387"/>
      <c r="H124" s="387"/>
      <c r="I124" s="387"/>
      <c r="J124" s="386"/>
      <c r="K124" s="386"/>
      <c r="L124" s="386"/>
      <c r="M124" s="386"/>
      <c r="N124" s="385"/>
      <c r="O124" s="383"/>
      <c r="P124" s="384"/>
      <c r="Q124" s="383"/>
      <c r="R124" s="384"/>
      <c r="S124" s="383"/>
      <c r="T124" s="382"/>
      <c r="U124" s="510"/>
      <c r="V124" s="511"/>
    </row>
    <row r="125" spans="1:45" ht="16.5" customHeight="1" x14ac:dyDescent="0.2"/>
    <row r="126" spans="1:45" ht="16.5" customHeight="1" x14ac:dyDescent="0.2">
      <c r="A126" s="377" t="s">
        <v>149</v>
      </c>
      <c r="B126" s="378"/>
      <c r="C126" s="378"/>
      <c r="D126" s="378"/>
      <c r="E126" s="378"/>
      <c r="F126" s="378"/>
      <c r="G126" s="378"/>
      <c r="H126" s="378"/>
      <c r="I126" s="378"/>
      <c r="J126" s="378"/>
      <c r="K126" s="378"/>
      <c r="L126" s="378"/>
      <c r="M126" s="378"/>
      <c r="N126" s="378"/>
      <c r="O126" s="377"/>
      <c r="P126" s="376"/>
      <c r="Q126" s="375"/>
      <c r="X126" s="381"/>
      <c r="Y126" s="377"/>
      <c r="Z126" s="377"/>
      <c r="AA126" s="377"/>
      <c r="AB126" s="377"/>
      <c r="AC126" s="377"/>
      <c r="AD126" s="377"/>
      <c r="AE126" s="377"/>
      <c r="AF126" s="377"/>
      <c r="AG126" s="377"/>
      <c r="AH126" s="377"/>
      <c r="AI126" s="377"/>
      <c r="AJ126" s="377"/>
      <c r="AK126" s="377"/>
      <c r="AL126" s="377"/>
      <c r="AM126" s="377"/>
      <c r="AN126" s="377"/>
      <c r="AO126" s="377"/>
      <c r="AP126" s="377"/>
      <c r="AQ126" s="377"/>
      <c r="AR126" s="377"/>
      <c r="AS126" s="377"/>
    </row>
    <row r="127" spans="1:45" ht="16.5" customHeight="1" x14ac:dyDescent="0.2">
      <c r="A127" s="381"/>
      <c r="B127" s="377"/>
      <c r="C127" s="377"/>
      <c r="D127" s="377"/>
      <c r="E127" s="377"/>
      <c r="F127" s="377"/>
      <c r="G127" s="377"/>
      <c r="H127" s="377"/>
      <c r="I127" s="377"/>
      <c r="J127" s="377"/>
      <c r="K127" s="377"/>
      <c r="L127" s="377"/>
      <c r="M127" s="377"/>
      <c r="N127" s="377"/>
      <c r="O127" s="377"/>
      <c r="P127" s="377"/>
      <c r="Q127" s="377"/>
      <c r="R127" s="377"/>
      <c r="S127" s="377"/>
      <c r="T127" s="377"/>
      <c r="U127" s="377"/>
      <c r="V127" s="377"/>
      <c r="X127" s="377"/>
    </row>
    <row r="128" spans="1:45" ht="16.5" customHeight="1" x14ac:dyDescent="0.2">
      <c r="A128" s="377"/>
      <c r="Y128" s="377"/>
      <c r="Z128" s="377"/>
      <c r="AA128" s="377"/>
      <c r="AB128" s="377"/>
      <c r="AC128" s="377"/>
      <c r="AD128" s="377"/>
      <c r="AE128" s="377"/>
      <c r="AF128" s="377"/>
      <c r="AG128" s="377"/>
      <c r="AH128" s="377"/>
      <c r="AI128" s="377"/>
      <c r="AJ128" s="377"/>
      <c r="AK128" s="377"/>
      <c r="AL128" s="377"/>
      <c r="AM128" s="377"/>
      <c r="AN128" s="377"/>
      <c r="AO128" s="377"/>
      <c r="AP128" s="377"/>
      <c r="AQ128" s="377"/>
      <c r="AR128" s="377"/>
      <c r="AS128" s="377"/>
    </row>
    <row r="129" spans="1:45" ht="16.5" customHeight="1" x14ac:dyDescent="0.2">
      <c r="A129" s="377"/>
      <c r="B129" s="377"/>
      <c r="C129" s="377"/>
      <c r="D129" s="377"/>
      <c r="E129" s="377"/>
      <c r="F129" s="377"/>
      <c r="G129" s="377"/>
      <c r="H129" s="377"/>
      <c r="I129" s="377"/>
      <c r="J129" s="377"/>
      <c r="K129" s="377"/>
      <c r="L129" s="377"/>
      <c r="M129" s="377"/>
      <c r="N129" s="377"/>
      <c r="O129" s="377"/>
      <c r="P129" s="377"/>
      <c r="Q129" s="377"/>
      <c r="R129" s="377"/>
      <c r="S129" s="377"/>
      <c r="T129" s="377"/>
      <c r="U129" s="377"/>
      <c r="V129" s="377"/>
      <c r="X129" s="421"/>
    </row>
    <row r="130" spans="1:45" ht="16.5" customHeight="1" x14ac:dyDescent="0.2">
      <c r="A130" s="421"/>
      <c r="H130" s="421"/>
      <c r="I130" s="421"/>
      <c r="J130" s="421"/>
      <c r="K130" s="421"/>
      <c r="L130" s="421"/>
      <c r="M130" s="421"/>
      <c r="N130" s="421"/>
      <c r="O130" s="421"/>
      <c r="P130" s="491"/>
      <c r="Q130" s="424"/>
      <c r="X130" s="421"/>
      <c r="Y130" s="377"/>
      <c r="Z130" s="377"/>
      <c r="AA130" s="377"/>
      <c r="AB130" s="377"/>
      <c r="AC130" s="377"/>
      <c r="AD130" s="377"/>
      <c r="AE130" s="377"/>
      <c r="AF130" s="377"/>
      <c r="AG130" s="377"/>
      <c r="AH130" s="377"/>
      <c r="AI130" s="377"/>
      <c r="AJ130" s="377"/>
      <c r="AK130" s="377"/>
      <c r="AL130" s="377"/>
      <c r="AM130" s="377"/>
      <c r="AN130" s="377"/>
      <c r="AO130" s="377"/>
      <c r="AP130" s="377"/>
      <c r="AQ130" s="377"/>
      <c r="AR130" s="377"/>
      <c r="AS130" s="377"/>
    </row>
    <row r="131" spans="1:45" ht="16.5" customHeight="1" x14ac:dyDescent="0.2">
      <c r="B131" s="377"/>
      <c r="C131" s="377"/>
      <c r="D131" s="377"/>
      <c r="P131" s="491"/>
      <c r="Q131" s="424"/>
    </row>
    <row r="132" spans="1:45" ht="16.5" customHeight="1" x14ac:dyDescent="0.2">
      <c r="Y132" s="377"/>
      <c r="Z132" s="377"/>
      <c r="AA132" s="377"/>
    </row>
    <row r="133" spans="1:45" ht="16.5" customHeight="1" x14ac:dyDescent="0.2"/>
    <row r="134" spans="1:45" ht="18" x14ac:dyDescent="0.25">
      <c r="A134" s="514" t="s">
        <v>53</v>
      </c>
      <c r="B134" s="515"/>
      <c r="C134" s="515"/>
      <c r="D134" s="515"/>
      <c r="E134" s="515"/>
    </row>
    <row r="135" spans="1:45" ht="13.5" thickBot="1" x14ac:dyDescent="0.25"/>
    <row r="136" spans="1:45" ht="93" customHeight="1" thickBot="1" x14ac:dyDescent="0.45">
      <c r="A136" s="516" t="str">
        <f>CONCATENATE("SABEL        ",AE7)</f>
        <v>SABEL        groot wapen</v>
      </c>
      <c r="B136" s="517"/>
      <c r="C136" s="518" t="str">
        <f>CONCATENATE(AC7,"                     ", AD7)</f>
        <v>LOPER                      gemengd elek./mech.</v>
      </c>
      <c r="D136" s="519"/>
      <c r="E136" s="520"/>
      <c r="F136" s="520"/>
      <c r="G136" s="520"/>
      <c r="H136" s="520"/>
      <c r="I136" s="520"/>
      <c r="J136" s="520"/>
      <c r="K136" s="521"/>
      <c r="L136" s="522">
        <f>AA7</f>
        <v>0</v>
      </c>
      <c r="M136" s="523"/>
      <c r="N136" s="490" t="s">
        <v>69</v>
      </c>
      <c r="O136" s="524" t="s">
        <v>151</v>
      </c>
      <c r="P136" s="525"/>
      <c r="Q136" s="524" t="s">
        <v>150</v>
      </c>
      <c r="R136" s="525"/>
      <c r="S136" s="524" t="s">
        <v>73</v>
      </c>
      <c r="T136" s="525"/>
      <c r="U136" s="526" t="s">
        <v>95</v>
      </c>
      <c r="V136" s="527"/>
      <c r="W136" s="146" t="s">
        <v>146</v>
      </c>
    </row>
    <row r="137" spans="1:45" ht="16.5" thickBot="1" x14ac:dyDescent="0.3">
      <c r="A137" s="416" t="s">
        <v>100</v>
      </c>
      <c r="B137" s="420"/>
      <c r="C137" s="419">
        <v>1</v>
      </c>
      <c r="D137" s="418">
        <v>2</v>
      </c>
      <c r="E137" s="418">
        <v>3</v>
      </c>
      <c r="F137" s="418">
        <v>4</v>
      </c>
      <c r="G137" s="418">
        <v>5</v>
      </c>
      <c r="H137" s="418">
        <v>6</v>
      </c>
      <c r="I137" s="418">
        <v>7</v>
      </c>
      <c r="J137" s="418">
        <v>8</v>
      </c>
      <c r="K137" s="418">
        <v>9</v>
      </c>
      <c r="L137" s="417">
        <v>10</v>
      </c>
      <c r="M137" s="417">
        <v>11</v>
      </c>
      <c r="N137" s="414">
        <v>12</v>
      </c>
      <c r="O137" s="416" t="s">
        <v>99</v>
      </c>
      <c r="P137" s="415" t="s">
        <v>101</v>
      </c>
      <c r="Q137" s="413" t="s">
        <v>99</v>
      </c>
      <c r="R137" s="414" t="s">
        <v>101</v>
      </c>
      <c r="S137" s="413" t="s">
        <v>99</v>
      </c>
      <c r="T137" s="412" t="s">
        <v>101</v>
      </c>
      <c r="U137" s="528"/>
      <c r="V137" s="529"/>
    </row>
    <row r="138" spans="1:45" ht="15.75" x14ac:dyDescent="0.25">
      <c r="A138" s="401"/>
      <c r="B138" s="400">
        <v>1</v>
      </c>
      <c r="C138" s="411"/>
      <c r="D138" s="410"/>
      <c r="E138" s="410"/>
      <c r="F138" s="410"/>
      <c r="G138" s="410"/>
      <c r="H138" s="410"/>
      <c r="I138" s="410"/>
      <c r="J138" s="409"/>
      <c r="K138" s="409"/>
      <c r="L138" s="409"/>
      <c r="M138" s="409"/>
      <c r="N138" s="407"/>
      <c r="O138" s="392"/>
      <c r="P138" s="393"/>
      <c r="Q138" s="392"/>
      <c r="R138" s="393"/>
      <c r="S138" s="392"/>
      <c r="T138" s="391"/>
      <c r="U138" s="508"/>
      <c r="V138" s="509"/>
    </row>
    <row r="139" spans="1:45" ht="15.75" x14ac:dyDescent="0.25">
      <c r="A139" s="401"/>
      <c r="B139" s="402">
        <v>2</v>
      </c>
      <c r="C139" s="406"/>
      <c r="D139" s="404"/>
      <c r="E139" s="405"/>
      <c r="F139" s="405"/>
      <c r="G139" s="405"/>
      <c r="H139" s="405"/>
      <c r="I139" s="405"/>
      <c r="J139" s="408"/>
      <c r="K139" s="408"/>
      <c r="L139" s="408"/>
      <c r="M139" s="408"/>
      <c r="N139" s="407"/>
      <c r="O139" s="392"/>
      <c r="P139" s="393"/>
      <c r="Q139" s="392"/>
      <c r="R139" s="393"/>
      <c r="S139" s="392"/>
      <c r="T139" s="391"/>
      <c r="U139" s="508"/>
      <c r="V139" s="509"/>
    </row>
    <row r="140" spans="1:45" ht="15.75" x14ac:dyDescent="0.25">
      <c r="A140" s="401"/>
      <c r="B140" s="400">
        <v>3</v>
      </c>
      <c r="C140" s="406"/>
      <c r="D140" s="405"/>
      <c r="E140" s="404"/>
      <c r="F140" s="405"/>
      <c r="G140" s="405"/>
      <c r="H140" s="405"/>
      <c r="I140" s="405"/>
      <c r="J140" s="408"/>
      <c r="K140" s="408"/>
      <c r="L140" s="408"/>
      <c r="M140" s="408"/>
      <c r="N140" s="407"/>
      <c r="O140" s="392"/>
      <c r="P140" s="393"/>
      <c r="Q140" s="392"/>
      <c r="R140" s="393"/>
      <c r="S140" s="392"/>
      <c r="T140" s="391"/>
      <c r="U140" s="508"/>
      <c r="V140" s="509"/>
    </row>
    <row r="141" spans="1:45" ht="15.75" x14ac:dyDescent="0.25">
      <c r="A141" s="401"/>
      <c r="B141" s="402">
        <v>4</v>
      </c>
      <c r="C141" s="406"/>
      <c r="D141" s="405"/>
      <c r="E141" s="405"/>
      <c r="F141" s="404"/>
      <c r="G141" s="405"/>
      <c r="H141" s="405"/>
      <c r="I141" s="405"/>
      <c r="J141" s="408"/>
      <c r="K141" s="408"/>
      <c r="L141" s="408"/>
      <c r="M141" s="408"/>
      <c r="N141" s="407"/>
      <c r="O141" s="392"/>
      <c r="P141" s="393"/>
      <c r="Q141" s="392"/>
      <c r="R141" s="393"/>
      <c r="S141" s="392"/>
      <c r="T141" s="391"/>
      <c r="U141" s="508"/>
      <c r="V141" s="509"/>
    </row>
    <row r="142" spans="1:45" ht="15.75" x14ac:dyDescent="0.25">
      <c r="A142" s="401"/>
      <c r="B142" s="400">
        <v>5</v>
      </c>
      <c r="C142" s="406"/>
      <c r="D142" s="405"/>
      <c r="E142" s="405"/>
      <c r="F142" s="405"/>
      <c r="G142" s="404"/>
      <c r="H142" s="405"/>
      <c r="I142" s="405"/>
      <c r="J142" s="408"/>
      <c r="K142" s="408"/>
      <c r="L142" s="408"/>
      <c r="M142" s="408"/>
      <c r="N142" s="407"/>
      <c r="O142" s="392"/>
      <c r="P142" s="393"/>
      <c r="Q142" s="392"/>
      <c r="R142" s="393"/>
      <c r="S142" s="392"/>
      <c r="T142" s="391"/>
      <c r="U142" s="508"/>
      <c r="V142" s="509"/>
    </row>
    <row r="143" spans="1:45" ht="15.75" x14ac:dyDescent="0.25">
      <c r="A143" s="401"/>
      <c r="B143" s="402">
        <v>6</v>
      </c>
      <c r="C143" s="406"/>
      <c r="D143" s="405"/>
      <c r="E143" s="405"/>
      <c r="F143" s="405"/>
      <c r="G143" s="405"/>
      <c r="H143" s="404"/>
      <c r="I143" s="405"/>
      <c r="J143" s="408"/>
      <c r="K143" s="408"/>
      <c r="L143" s="408"/>
      <c r="M143" s="408"/>
      <c r="N143" s="407"/>
      <c r="O143" s="392"/>
      <c r="P143" s="393"/>
      <c r="Q143" s="392"/>
      <c r="R143" s="393"/>
      <c r="S143" s="392"/>
      <c r="T143" s="391"/>
      <c r="U143" s="508"/>
      <c r="V143" s="509"/>
    </row>
    <row r="144" spans="1:45" ht="15.75" x14ac:dyDescent="0.25">
      <c r="A144" s="401"/>
      <c r="B144" s="400">
        <v>7</v>
      </c>
      <c r="C144" s="406"/>
      <c r="D144" s="405"/>
      <c r="E144" s="405"/>
      <c r="F144" s="405"/>
      <c r="G144" s="405"/>
      <c r="H144" s="405"/>
      <c r="I144" s="404"/>
      <c r="J144" s="403"/>
      <c r="K144" s="403"/>
      <c r="L144" s="403"/>
      <c r="M144" s="403"/>
      <c r="N144" s="394"/>
      <c r="O144" s="392"/>
      <c r="P144" s="393"/>
      <c r="Q144" s="392"/>
      <c r="R144" s="393"/>
      <c r="S144" s="392"/>
      <c r="T144" s="391"/>
      <c r="U144" s="508"/>
      <c r="V144" s="509"/>
    </row>
    <row r="145" spans="1:45" ht="15.75" x14ac:dyDescent="0.25">
      <c r="A145" s="401"/>
      <c r="B145" s="402">
        <v>8</v>
      </c>
      <c r="C145" s="399"/>
      <c r="D145" s="398"/>
      <c r="E145" s="398"/>
      <c r="F145" s="398"/>
      <c r="G145" s="398"/>
      <c r="H145" s="398"/>
      <c r="I145" s="397"/>
      <c r="J145" s="395"/>
      <c r="K145" s="396"/>
      <c r="L145" s="396"/>
      <c r="M145" s="396"/>
      <c r="N145" s="394"/>
      <c r="O145" s="392"/>
      <c r="P145" s="393"/>
      <c r="Q145" s="392"/>
      <c r="R145" s="393"/>
      <c r="S145" s="392"/>
      <c r="T145" s="391"/>
      <c r="U145" s="508"/>
      <c r="V145" s="509"/>
    </row>
    <row r="146" spans="1:45" ht="15.75" x14ac:dyDescent="0.25">
      <c r="A146" s="401"/>
      <c r="B146" s="400">
        <v>9</v>
      </c>
      <c r="C146" s="399"/>
      <c r="D146" s="398"/>
      <c r="E146" s="398"/>
      <c r="F146" s="398"/>
      <c r="G146" s="398"/>
      <c r="H146" s="398"/>
      <c r="I146" s="397"/>
      <c r="J146" s="396"/>
      <c r="K146" s="395"/>
      <c r="L146" s="396"/>
      <c r="M146" s="396"/>
      <c r="N146" s="394"/>
      <c r="O146" s="392"/>
      <c r="P146" s="393"/>
      <c r="Q146" s="392"/>
      <c r="R146" s="393"/>
      <c r="S146" s="392"/>
      <c r="T146" s="391"/>
      <c r="U146" s="508"/>
      <c r="V146" s="509"/>
    </row>
    <row r="147" spans="1:45" ht="15.75" x14ac:dyDescent="0.25">
      <c r="A147" s="401"/>
      <c r="B147" s="402">
        <v>10</v>
      </c>
      <c r="C147" s="399"/>
      <c r="D147" s="398"/>
      <c r="E147" s="398"/>
      <c r="F147" s="398"/>
      <c r="G147" s="398"/>
      <c r="H147" s="398"/>
      <c r="I147" s="397"/>
      <c r="J147" s="396"/>
      <c r="K147" s="396"/>
      <c r="L147" s="395"/>
      <c r="M147" s="396"/>
      <c r="N147" s="394"/>
      <c r="O147" s="392"/>
      <c r="P147" s="393"/>
      <c r="Q147" s="392"/>
      <c r="R147" s="393"/>
      <c r="S147" s="392"/>
      <c r="T147" s="391"/>
      <c r="U147" s="508"/>
      <c r="V147" s="509"/>
      <c r="X147" s="381"/>
      <c r="Y147" s="378"/>
      <c r="Z147" s="378"/>
      <c r="AA147" s="378"/>
      <c r="AB147" s="378"/>
      <c r="AC147" s="378"/>
      <c r="AD147" s="378"/>
      <c r="AE147" s="378"/>
      <c r="AF147" s="378"/>
      <c r="AG147" s="378"/>
      <c r="AH147" s="378"/>
      <c r="AI147" s="378"/>
      <c r="AJ147" s="378"/>
      <c r="AK147" s="378"/>
      <c r="AL147" s="377"/>
      <c r="AM147" s="376"/>
      <c r="AN147" s="375"/>
    </row>
    <row r="148" spans="1:45" ht="15.75" x14ac:dyDescent="0.25">
      <c r="A148" s="401"/>
      <c r="B148" s="400">
        <v>11</v>
      </c>
      <c r="C148" s="399"/>
      <c r="D148" s="398"/>
      <c r="E148" s="398"/>
      <c r="F148" s="398"/>
      <c r="G148" s="398"/>
      <c r="H148" s="398"/>
      <c r="I148" s="397"/>
      <c r="J148" s="396"/>
      <c r="K148" s="396"/>
      <c r="L148" s="396"/>
      <c r="M148" s="395"/>
      <c r="N148" s="394"/>
      <c r="O148" s="392"/>
      <c r="P148" s="393"/>
      <c r="Q148" s="392"/>
      <c r="R148" s="393"/>
      <c r="S148" s="392"/>
      <c r="T148" s="391"/>
      <c r="U148" s="508"/>
      <c r="V148" s="509"/>
      <c r="X148" s="427"/>
      <c r="Y148" s="425"/>
      <c r="Z148" s="378"/>
      <c r="AA148" s="378"/>
      <c r="AB148" s="378"/>
      <c r="AC148" s="378"/>
      <c r="AD148" s="378"/>
      <c r="AE148" s="378"/>
      <c r="AF148" s="378"/>
      <c r="AG148" s="378"/>
      <c r="AH148" s="378"/>
      <c r="AI148" s="378"/>
      <c r="AJ148" s="378"/>
      <c r="AK148" s="378"/>
      <c r="AL148" s="377"/>
      <c r="AM148" s="376"/>
      <c r="AN148" s="375"/>
    </row>
    <row r="149" spans="1:45" ht="16.5" thickBot="1" x14ac:dyDescent="0.3">
      <c r="A149" s="390"/>
      <c r="B149" s="389">
        <v>12</v>
      </c>
      <c r="C149" s="388"/>
      <c r="D149" s="387"/>
      <c r="E149" s="387"/>
      <c r="F149" s="387"/>
      <c r="G149" s="387"/>
      <c r="H149" s="387"/>
      <c r="I149" s="387"/>
      <c r="J149" s="386"/>
      <c r="K149" s="386"/>
      <c r="L149" s="386"/>
      <c r="M149" s="386"/>
      <c r="N149" s="385"/>
      <c r="O149" s="383"/>
      <c r="P149" s="384"/>
      <c r="Q149" s="383"/>
      <c r="R149" s="384"/>
      <c r="S149" s="383"/>
      <c r="T149" s="382"/>
      <c r="U149" s="510"/>
      <c r="V149" s="511"/>
      <c r="X149" s="381"/>
      <c r="Y149" s="378"/>
      <c r="Z149" s="378"/>
      <c r="AA149" s="378"/>
      <c r="AB149" s="378"/>
      <c r="AC149" s="378"/>
      <c r="AD149" s="378"/>
      <c r="AE149" s="378"/>
      <c r="AF149" s="378"/>
      <c r="AG149" s="378"/>
      <c r="AH149" s="378"/>
      <c r="AI149" s="421"/>
      <c r="AJ149" s="377"/>
      <c r="AK149" s="377"/>
      <c r="AL149" s="377"/>
      <c r="AM149" s="376"/>
      <c r="AN149" s="375"/>
    </row>
    <row r="150" spans="1:45" ht="15" x14ac:dyDescent="0.2">
      <c r="X150" s="377"/>
      <c r="Y150" s="377"/>
      <c r="Z150" s="378"/>
      <c r="AA150" s="378"/>
      <c r="AB150" s="378"/>
      <c r="AC150" s="378"/>
      <c r="AD150" s="378"/>
      <c r="AE150" s="378"/>
      <c r="AF150" s="378"/>
      <c r="AG150" s="378"/>
      <c r="AH150" s="378"/>
      <c r="AI150" s="378"/>
      <c r="AJ150" s="377"/>
      <c r="AK150" s="377"/>
      <c r="AL150" s="377"/>
      <c r="AM150" s="376"/>
      <c r="AN150" s="375"/>
    </row>
    <row r="151" spans="1:45" ht="15" x14ac:dyDescent="0.2">
      <c r="A151" s="377" t="s">
        <v>149</v>
      </c>
      <c r="X151" s="425"/>
      <c r="Y151" s="425"/>
      <c r="Z151" s="378"/>
      <c r="AA151" s="378"/>
      <c r="AB151" s="378"/>
      <c r="AC151" s="378"/>
      <c r="AD151" s="378"/>
      <c r="AE151" s="378"/>
      <c r="AF151" s="378"/>
      <c r="AG151" s="378"/>
      <c r="AH151" s="378"/>
      <c r="AI151" s="378"/>
      <c r="AJ151" s="377"/>
      <c r="AK151" s="377"/>
      <c r="AL151" s="377"/>
      <c r="AM151" s="376"/>
      <c r="AN151" s="375"/>
    </row>
    <row r="152" spans="1:45" x14ac:dyDescent="0.2">
      <c r="A152" s="426"/>
      <c r="B152" s="377"/>
      <c r="C152" s="377"/>
      <c r="D152" s="377"/>
      <c r="E152" s="377"/>
      <c r="F152" s="377"/>
      <c r="G152" s="377"/>
      <c r="H152" s="377"/>
      <c r="I152" s="377"/>
      <c r="J152" s="377"/>
      <c r="K152" s="377"/>
      <c r="L152" s="377"/>
      <c r="M152" s="377"/>
      <c r="N152" s="377"/>
      <c r="O152" s="377"/>
      <c r="P152" s="377"/>
      <c r="Q152" s="377"/>
      <c r="R152" s="377"/>
      <c r="S152" s="377"/>
      <c r="T152" s="377"/>
      <c r="U152" s="377"/>
      <c r="V152" s="377"/>
      <c r="X152" s="381"/>
      <c r="Y152" s="377"/>
      <c r="Z152" s="377"/>
      <c r="AA152" s="377"/>
      <c r="AB152" s="377"/>
      <c r="AC152" s="377"/>
      <c r="AD152" s="377"/>
      <c r="AE152" s="377"/>
      <c r="AF152" s="377"/>
      <c r="AG152" s="377"/>
      <c r="AH152" s="377"/>
      <c r="AI152" s="377"/>
      <c r="AJ152" s="377"/>
      <c r="AK152" s="377"/>
      <c r="AL152" s="377"/>
      <c r="AM152" s="377"/>
    </row>
    <row r="153" spans="1:45" ht="15" x14ac:dyDescent="0.2">
      <c r="A153" s="421"/>
      <c r="P153" s="491"/>
      <c r="Q153" s="424"/>
      <c r="X153" s="377"/>
      <c r="AF153" s="377"/>
      <c r="AG153" s="377"/>
      <c r="AH153" s="377"/>
      <c r="AI153" s="377"/>
      <c r="AJ153" s="377"/>
      <c r="AK153" s="378"/>
      <c r="AL153" s="378"/>
      <c r="AM153" s="380"/>
      <c r="AN153" s="379"/>
    </row>
    <row r="154" spans="1:45" ht="15" x14ac:dyDescent="0.2">
      <c r="B154" s="377"/>
      <c r="C154" s="377"/>
      <c r="D154" s="377"/>
      <c r="E154" s="377"/>
      <c r="F154" s="377"/>
      <c r="G154" s="377"/>
      <c r="H154" s="377"/>
      <c r="I154" s="377"/>
      <c r="J154" s="377"/>
      <c r="K154" s="377"/>
      <c r="L154" s="377"/>
      <c r="M154" s="377"/>
      <c r="N154" s="377"/>
      <c r="O154" s="377"/>
      <c r="P154" s="377"/>
      <c r="Q154" s="377"/>
      <c r="R154" s="377"/>
      <c r="S154" s="377"/>
      <c r="T154" s="377"/>
      <c r="U154" s="377"/>
      <c r="V154" s="377"/>
      <c r="X154" s="425"/>
      <c r="Y154" s="425"/>
      <c r="Z154" s="378"/>
      <c r="AA154" s="378"/>
      <c r="AB154" s="378"/>
      <c r="AC154" s="378"/>
      <c r="AD154" s="378"/>
      <c r="AE154" s="378"/>
      <c r="AF154" s="378"/>
      <c r="AG154" s="377"/>
      <c r="AH154" s="377"/>
      <c r="AI154" s="377"/>
      <c r="AJ154" s="377"/>
      <c r="AK154" s="377"/>
      <c r="AL154" s="378"/>
      <c r="AM154" s="380"/>
      <c r="AN154" s="379"/>
    </row>
    <row r="155" spans="1:45" x14ac:dyDescent="0.2">
      <c r="X155" s="381"/>
      <c r="Y155" s="377"/>
      <c r="Z155" s="377"/>
      <c r="AA155" s="377"/>
      <c r="AB155" s="377"/>
      <c r="AC155" s="377"/>
      <c r="AD155" s="377"/>
      <c r="AE155" s="377"/>
      <c r="AF155" s="377"/>
      <c r="AG155" s="377"/>
      <c r="AH155" s="377"/>
      <c r="AI155" s="377"/>
      <c r="AJ155" s="377"/>
      <c r="AK155" s="377"/>
      <c r="AL155" s="377"/>
      <c r="AM155" s="377"/>
      <c r="AN155" s="377"/>
      <c r="AO155" s="377"/>
      <c r="AP155" s="377"/>
      <c r="AQ155" s="377"/>
      <c r="AR155" s="377"/>
      <c r="AS155" s="377"/>
    </row>
    <row r="156" spans="1:45" ht="15" x14ac:dyDescent="0.2">
      <c r="B156" s="377"/>
      <c r="C156" s="377"/>
      <c r="D156" s="377"/>
      <c r="E156" s="377"/>
      <c r="F156" s="377"/>
      <c r="G156" s="377"/>
      <c r="H156" s="377"/>
      <c r="I156" s="377"/>
      <c r="J156" s="377"/>
      <c r="K156" s="377"/>
      <c r="L156" s="377"/>
      <c r="M156" s="377"/>
      <c r="N156" s="377"/>
      <c r="X156" s="377"/>
      <c r="AI156" s="421"/>
      <c r="AJ156" s="421"/>
      <c r="AK156" s="421"/>
      <c r="AL156" s="421"/>
      <c r="AM156" s="491"/>
      <c r="AN156" s="424"/>
    </row>
    <row r="157" spans="1:45" ht="15.75" x14ac:dyDescent="0.25">
      <c r="X157" s="377"/>
      <c r="Y157" s="377"/>
      <c r="Z157" s="377"/>
      <c r="AA157" s="377"/>
      <c r="AB157" s="377"/>
      <c r="AC157" s="377"/>
      <c r="AD157" s="377"/>
      <c r="AE157" s="377"/>
      <c r="AF157" s="377"/>
      <c r="AG157" s="377"/>
      <c r="AH157" s="377"/>
      <c r="AI157" s="377"/>
      <c r="AJ157" s="377"/>
      <c r="AK157" s="377"/>
      <c r="AL157" s="377"/>
      <c r="AM157" s="423"/>
      <c r="AN157" s="422"/>
    </row>
    <row r="158" spans="1:45" ht="15.75" x14ac:dyDescent="0.25">
      <c r="X158" s="381"/>
      <c r="Y158" s="377"/>
      <c r="Z158" s="377"/>
      <c r="AA158" s="377"/>
      <c r="AB158" s="377"/>
      <c r="AC158" s="377"/>
      <c r="AD158" s="377"/>
      <c r="AE158" s="377"/>
      <c r="AF158" s="377"/>
      <c r="AG158" s="377"/>
      <c r="AH158" s="377"/>
      <c r="AI158" s="377"/>
      <c r="AJ158" s="377"/>
      <c r="AK158" s="377"/>
      <c r="AL158" s="377"/>
      <c r="AM158" s="423"/>
      <c r="AN158" s="422"/>
    </row>
    <row r="159" spans="1:45" ht="23.25" x14ac:dyDescent="0.35">
      <c r="A159" s="492" t="s">
        <v>53</v>
      </c>
      <c r="X159" s="377"/>
      <c r="AM159" s="423"/>
      <c r="AN159" s="422"/>
    </row>
    <row r="160" spans="1:45" ht="16.5" thickBot="1" x14ac:dyDescent="0.3">
      <c r="X160" s="377"/>
      <c r="Y160" s="377"/>
      <c r="Z160" s="377"/>
      <c r="AA160" s="377"/>
      <c r="AB160" s="377"/>
      <c r="AC160" s="377"/>
      <c r="AD160" s="377"/>
      <c r="AE160" s="377"/>
      <c r="AF160" s="377"/>
      <c r="AG160" s="377"/>
      <c r="AH160" s="377"/>
      <c r="AI160" s="377"/>
      <c r="AJ160" s="377"/>
      <c r="AK160" s="377"/>
      <c r="AL160" s="377"/>
      <c r="AM160" s="423"/>
      <c r="AN160" s="422"/>
    </row>
    <row r="161" spans="1:40" ht="105.75" customHeight="1" thickBot="1" x14ac:dyDescent="0.45">
      <c r="A161" s="516" t="str">
        <f>CONCATENATE("SABEL        ",AE8)</f>
        <v>SABEL        groot wapen</v>
      </c>
      <c r="B161" s="517"/>
      <c r="C161" s="518" t="str">
        <f>CONCATENATE(AC8,"                     ", AD8)</f>
        <v>LOPER                      gemengd elek./mech.</v>
      </c>
      <c r="D161" s="519"/>
      <c r="E161" s="520"/>
      <c r="F161" s="520"/>
      <c r="G161" s="520"/>
      <c r="H161" s="520"/>
      <c r="I161" s="520"/>
      <c r="J161" s="520"/>
      <c r="K161" s="521"/>
      <c r="L161" s="522">
        <f>AA8</f>
        <v>0</v>
      </c>
      <c r="M161" s="523"/>
      <c r="N161" s="490" t="s">
        <v>69</v>
      </c>
      <c r="O161" s="524" t="s">
        <v>151</v>
      </c>
      <c r="P161" s="525"/>
      <c r="Q161" s="524" t="s">
        <v>150</v>
      </c>
      <c r="R161" s="525"/>
      <c r="S161" s="524" t="s">
        <v>73</v>
      </c>
      <c r="T161" s="525"/>
      <c r="U161" s="526" t="s">
        <v>95</v>
      </c>
      <c r="V161" s="527"/>
      <c r="W161" s="146" t="s">
        <v>147</v>
      </c>
      <c r="X161" s="377"/>
      <c r="Y161" s="377"/>
      <c r="Z161" s="377"/>
      <c r="AA161" s="377"/>
      <c r="AB161" s="377"/>
      <c r="AC161" s="377"/>
      <c r="AD161" s="377"/>
      <c r="AE161" s="377"/>
      <c r="AF161" s="377"/>
      <c r="AG161" s="377"/>
      <c r="AH161" s="377"/>
      <c r="AI161" s="377"/>
      <c r="AJ161" s="377"/>
      <c r="AK161" s="377"/>
      <c r="AL161" s="377"/>
      <c r="AM161" s="423"/>
      <c r="AN161" s="422"/>
    </row>
    <row r="162" spans="1:40" ht="16.5" thickBot="1" x14ac:dyDescent="0.3">
      <c r="A162" s="416" t="s">
        <v>100</v>
      </c>
      <c r="B162" s="420"/>
      <c r="C162" s="419">
        <v>1</v>
      </c>
      <c r="D162" s="418">
        <v>2</v>
      </c>
      <c r="E162" s="418">
        <v>3</v>
      </c>
      <c r="F162" s="418">
        <v>4</v>
      </c>
      <c r="G162" s="418">
        <v>5</v>
      </c>
      <c r="H162" s="418">
        <v>6</v>
      </c>
      <c r="I162" s="418">
        <v>7</v>
      </c>
      <c r="J162" s="418">
        <v>8</v>
      </c>
      <c r="K162" s="418">
        <v>9</v>
      </c>
      <c r="L162" s="417">
        <v>10</v>
      </c>
      <c r="M162" s="417">
        <v>11</v>
      </c>
      <c r="N162" s="414">
        <v>12</v>
      </c>
      <c r="O162" s="416" t="s">
        <v>99</v>
      </c>
      <c r="P162" s="415" t="s">
        <v>101</v>
      </c>
      <c r="Q162" s="413" t="s">
        <v>99</v>
      </c>
      <c r="R162" s="414" t="s">
        <v>101</v>
      </c>
      <c r="S162" s="413" t="s">
        <v>99</v>
      </c>
      <c r="T162" s="412" t="s">
        <v>101</v>
      </c>
      <c r="U162" s="528"/>
      <c r="V162" s="529"/>
      <c r="X162" s="377"/>
      <c r="Y162" s="377"/>
      <c r="Z162" s="377"/>
      <c r="AA162" s="377"/>
      <c r="AB162" s="377"/>
      <c r="AC162" s="377"/>
      <c r="AD162" s="377"/>
      <c r="AE162" s="377"/>
      <c r="AF162" s="377"/>
      <c r="AG162" s="377"/>
      <c r="AH162" s="377"/>
      <c r="AI162" s="377"/>
      <c r="AJ162" s="377"/>
      <c r="AK162" s="377"/>
      <c r="AL162" s="377"/>
      <c r="AM162" s="423"/>
      <c r="AN162" s="422"/>
    </row>
    <row r="163" spans="1:40" ht="15.75" customHeight="1" x14ac:dyDescent="0.25">
      <c r="A163" s="401"/>
      <c r="B163" s="400">
        <v>1</v>
      </c>
      <c r="C163" s="411"/>
      <c r="D163" s="410"/>
      <c r="E163" s="410"/>
      <c r="F163" s="410"/>
      <c r="G163" s="410"/>
      <c r="H163" s="410"/>
      <c r="I163" s="410"/>
      <c r="J163" s="409"/>
      <c r="K163" s="409"/>
      <c r="L163" s="409"/>
      <c r="M163" s="409"/>
      <c r="N163" s="407"/>
      <c r="O163" s="392"/>
      <c r="P163" s="393"/>
      <c r="Q163" s="392"/>
      <c r="R163" s="393"/>
      <c r="S163" s="392"/>
      <c r="T163" s="391"/>
      <c r="U163" s="508"/>
      <c r="V163" s="509"/>
    </row>
    <row r="164" spans="1:40" ht="15.75" x14ac:dyDescent="0.25">
      <c r="A164" s="401"/>
      <c r="B164" s="402">
        <v>2</v>
      </c>
      <c r="C164" s="406"/>
      <c r="D164" s="404"/>
      <c r="E164" s="405"/>
      <c r="F164" s="405"/>
      <c r="G164" s="405"/>
      <c r="H164" s="405"/>
      <c r="I164" s="405"/>
      <c r="J164" s="408"/>
      <c r="K164" s="408"/>
      <c r="L164" s="408"/>
      <c r="M164" s="408"/>
      <c r="N164" s="407"/>
      <c r="O164" s="392"/>
      <c r="P164" s="393"/>
      <c r="Q164" s="392"/>
      <c r="R164" s="393"/>
      <c r="S164" s="392"/>
      <c r="T164" s="391"/>
      <c r="U164" s="508"/>
      <c r="V164" s="509"/>
    </row>
    <row r="165" spans="1:40" ht="15.75" x14ac:dyDescent="0.25">
      <c r="A165" s="401"/>
      <c r="B165" s="400">
        <v>3</v>
      </c>
      <c r="C165" s="406"/>
      <c r="D165" s="405"/>
      <c r="E165" s="404"/>
      <c r="F165" s="405"/>
      <c r="G165" s="405"/>
      <c r="H165" s="405"/>
      <c r="I165" s="405"/>
      <c r="J165" s="408"/>
      <c r="K165" s="408"/>
      <c r="L165" s="408"/>
      <c r="M165" s="408"/>
      <c r="N165" s="407"/>
      <c r="O165" s="392"/>
      <c r="P165" s="393"/>
      <c r="Q165" s="392"/>
      <c r="R165" s="393"/>
      <c r="S165" s="392"/>
      <c r="T165" s="391"/>
      <c r="U165" s="508"/>
      <c r="V165" s="509"/>
    </row>
    <row r="166" spans="1:40" ht="15.75" x14ac:dyDescent="0.25">
      <c r="A166" s="401"/>
      <c r="B166" s="402">
        <v>4</v>
      </c>
      <c r="C166" s="406"/>
      <c r="D166" s="405"/>
      <c r="E166" s="405"/>
      <c r="F166" s="404"/>
      <c r="G166" s="405"/>
      <c r="H166" s="405"/>
      <c r="I166" s="405"/>
      <c r="J166" s="408"/>
      <c r="K166" s="408"/>
      <c r="L166" s="408"/>
      <c r="M166" s="408"/>
      <c r="N166" s="407"/>
      <c r="O166" s="392"/>
      <c r="P166" s="393"/>
      <c r="Q166" s="392"/>
      <c r="R166" s="393"/>
      <c r="S166" s="392"/>
      <c r="T166" s="391"/>
      <c r="U166" s="508"/>
      <c r="V166" s="509"/>
    </row>
    <row r="167" spans="1:40" ht="15.75" x14ac:dyDescent="0.25">
      <c r="A167" s="401"/>
      <c r="B167" s="400">
        <v>5</v>
      </c>
      <c r="C167" s="406"/>
      <c r="D167" s="405"/>
      <c r="E167" s="405"/>
      <c r="F167" s="405"/>
      <c r="G167" s="404"/>
      <c r="H167" s="405"/>
      <c r="I167" s="405"/>
      <c r="J167" s="408"/>
      <c r="K167" s="408"/>
      <c r="L167" s="408"/>
      <c r="M167" s="408"/>
      <c r="N167" s="407"/>
      <c r="O167" s="392"/>
      <c r="P167" s="393"/>
      <c r="Q167" s="392"/>
      <c r="R167" s="393"/>
      <c r="S167" s="392"/>
      <c r="T167" s="391"/>
      <c r="U167" s="508"/>
      <c r="V167" s="509"/>
    </row>
    <row r="168" spans="1:40" ht="15.75" x14ac:dyDescent="0.25">
      <c r="A168" s="401"/>
      <c r="B168" s="402">
        <v>6</v>
      </c>
      <c r="C168" s="406"/>
      <c r="D168" s="405"/>
      <c r="E168" s="405"/>
      <c r="F168" s="405"/>
      <c r="G168" s="405"/>
      <c r="H168" s="404"/>
      <c r="I168" s="405"/>
      <c r="J168" s="408"/>
      <c r="K168" s="408"/>
      <c r="L168" s="408"/>
      <c r="M168" s="408"/>
      <c r="N168" s="407"/>
      <c r="O168" s="392"/>
      <c r="P168" s="393"/>
      <c r="Q168" s="392"/>
      <c r="R168" s="393"/>
      <c r="S168" s="392"/>
      <c r="T168" s="391"/>
      <c r="U168" s="508"/>
      <c r="V168" s="509"/>
    </row>
    <row r="169" spans="1:40" ht="15.75" x14ac:dyDescent="0.25">
      <c r="A169" s="401"/>
      <c r="B169" s="400">
        <v>7</v>
      </c>
      <c r="C169" s="406"/>
      <c r="D169" s="405"/>
      <c r="E169" s="405"/>
      <c r="F169" s="405"/>
      <c r="G169" s="405"/>
      <c r="H169" s="405"/>
      <c r="I169" s="404"/>
      <c r="J169" s="403"/>
      <c r="K169" s="403"/>
      <c r="L169" s="403"/>
      <c r="M169" s="403"/>
      <c r="N169" s="394"/>
      <c r="O169" s="392"/>
      <c r="P169" s="393"/>
      <c r="Q169" s="392"/>
      <c r="R169" s="393"/>
      <c r="S169" s="392"/>
      <c r="T169" s="391"/>
      <c r="U169" s="508"/>
      <c r="V169" s="509"/>
    </row>
    <row r="170" spans="1:40" ht="15.75" x14ac:dyDescent="0.25">
      <c r="A170" s="401"/>
      <c r="B170" s="402">
        <v>8</v>
      </c>
      <c r="C170" s="399"/>
      <c r="D170" s="398"/>
      <c r="E170" s="398"/>
      <c r="F170" s="398"/>
      <c r="G170" s="398"/>
      <c r="H170" s="398"/>
      <c r="I170" s="397"/>
      <c r="J170" s="395"/>
      <c r="K170" s="396"/>
      <c r="L170" s="396"/>
      <c r="M170" s="396"/>
      <c r="N170" s="394"/>
      <c r="O170" s="392"/>
      <c r="P170" s="393"/>
      <c r="Q170" s="392"/>
      <c r="R170" s="393"/>
      <c r="S170" s="392"/>
      <c r="T170" s="391"/>
      <c r="U170" s="508"/>
      <c r="V170" s="509"/>
    </row>
    <row r="171" spans="1:40" ht="15.75" x14ac:dyDescent="0.25">
      <c r="A171" s="401"/>
      <c r="B171" s="400">
        <v>9</v>
      </c>
      <c r="C171" s="399"/>
      <c r="D171" s="398"/>
      <c r="E171" s="398"/>
      <c r="F171" s="398"/>
      <c r="G171" s="398"/>
      <c r="H171" s="398"/>
      <c r="I171" s="397"/>
      <c r="J171" s="396"/>
      <c r="K171" s="395"/>
      <c r="L171" s="396"/>
      <c r="M171" s="396"/>
      <c r="N171" s="394"/>
      <c r="O171" s="392"/>
      <c r="P171" s="393"/>
      <c r="Q171" s="392"/>
      <c r="R171" s="393"/>
      <c r="S171" s="392"/>
      <c r="T171" s="391"/>
      <c r="U171" s="508"/>
      <c r="V171" s="509"/>
    </row>
    <row r="172" spans="1:40" ht="15.75" x14ac:dyDescent="0.25">
      <c r="A172" s="401"/>
      <c r="B172" s="402">
        <v>10</v>
      </c>
      <c r="C172" s="399"/>
      <c r="D172" s="398"/>
      <c r="E172" s="398"/>
      <c r="F172" s="398"/>
      <c r="G172" s="398"/>
      <c r="H172" s="398"/>
      <c r="I172" s="397"/>
      <c r="J172" s="396"/>
      <c r="K172" s="396"/>
      <c r="L172" s="395"/>
      <c r="M172" s="396"/>
      <c r="N172" s="394"/>
      <c r="O172" s="392"/>
      <c r="P172" s="393"/>
      <c r="Q172" s="392"/>
      <c r="R172" s="393"/>
      <c r="S172" s="392"/>
      <c r="T172" s="391"/>
      <c r="U172" s="508"/>
      <c r="V172" s="509"/>
    </row>
    <row r="173" spans="1:40" ht="15.75" x14ac:dyDescent="0.25">
      <c r="A173" s="401"/>
      <c r="B173" s="400">
        <v>11</v>
      </c>
      <c r="C173" s="399"/>
      <c r="D173" s="398"/>
      <c r="E173" s="398"/>
      <c r="F173" s="398"/>
      <c r="G173" s="398"/>
      <c r="H173" s="398"/>
      <c r="I173" s="397"/>
      <c r="J173" s="396"/>
      <c r="K173" s="396"/>
      <c r="L173" s="396"/>
      <c r="M173" s="395"/>
      <c r="N173" s="394"/>
      <c r="O173" s="392"/>
      <c r="P173" s="393"/>
      <c r="Q173" s="392"/>
      <c r="R173" s="393"/>
      <c r="S173" s="392"/>
      <c r="T173" s="391"/>
      <c r="U173" s="508"/>
      <c r="V173" s="509"/>
    </row>
    <row r="174" spans="1:40" ht="16.5" thickBot="1" x14ac:dyDescent="0.3">
      <c r="A174" s="390"/>
      <c r="B174" s="389">
        <v>12</v>
      </c>
      <c r="C174" s="388"/>
      <c r="D174" s="387"/>
      <c r="E174" s="387"/>
      <c r="F174" s="387"/>
      <c r="G174" s="387"/>
      <c r="H174" s="387"/>
      <c r="I174" s="387"/>
      <c r="J174" s="386"/>
      <c r="K174" s="386"/>
      <c r="L174" s="386"/>
      <c r="M174" s="386"/>
      <c r="N174" s="385"/>
      <c r="O174" s="383"/>
      <c r="P174" s="384"/>
      <c r="Q174" s="383"/>
      <c r="R174" s="384"/>
      <c r="S174" s="383"/>
      <c r="T174" s="382"/>
      <c r="U174" s="510"/>
      <c r="V174" s="511"/>
    </row>
    <row r="176" spans="1:40" x14ac:dyDescent="0.2">
      <c r="A176" s="377" t="s">
        <v>149</v>
      </c>
    </row>
    <row r="177" spans="1:23" x14ac:dyDescent="0.2">
      <c r="A177" s="381"/>
      <c r="B177" s="377"/>
      <c r="C177" s="377"/>
      <c r="D177" s="377"/>
      <c r="E177" s="377"/>
      <c r="F177" s="377"/>
      <c r="G177" s="377"/>
      <c r="H177" s="377"/>
      <c r="I177" s="377"/>
      <c r="J177" s="377"/>
      <c r="K177" s="377"/>
      <c r="L177" s="377"/>
      <c r="M177" s="377"/>
      <c r="N177" s="377"/>
      <c r="O177" s="377"/>
      <c r="P177" s="377"/>
      <c r="Q177" s="377"/>
      <c r="R177" s="377"/>
      <c r="S177" s="377"/>
      <c r="T177" s="377"/>
      <c r="U177" s="377"/>
      <c r="V177" s="377"/>
    </row>
    <row r="178" spans="1:23" x14ac:dyDescent="0.2">
      <c r="A178" s="377"/>
    </row>
    <row r="179" spans="1:23" x14ac:dyDescent="0.2">
      <c r="B179" s="377"/>
      <c r="C179" s="377"/>
      <c r="D179" s="377"/>
      <c r="E179" s="377"/>
      <c r="F179" s="377"/>
      <c r="G179" s="377"/>
      <c r="H179" s="377"/>
      <c r="I179" s="377"/>
      <c r="J179" s="377"/>
      <c r="K179" s="377"/>
      <c r="L179" s="377"/>
      <c r="M179" s="377"/>
      <c r="N179" s="377"/>
      <c r="O179" s="377"/>
      <c r="P179" s="377"/>
      <c r="Q179" s="377"/>
      <c r="R179" s="377"/>
      <c r="S179" s="377"/>
      <c r="T179" s="377"/>
      <c r="U179" s="377"/>
      <c r="V179" s="377"/>
    </row>
    <row r="180" spans="1:23" x14ac:dyDescent="0.2">
      <c r="A180" s="421"/>
    </row>
    <row r="181" spans="1:23" x14ac:dyDescent="0.2">
      <c r="A181" s="421"/>
      <c r="B181" s="377"/>
      <c r="C181" s="377"/>
      <c r="D181" s="377"/>
      <c r="E181" s="377"/>
      <c r="F181" s="377"/>
      <c r="G181" s="377"/>
      <c r="H181" s="377"/>
      <c r="I181" s="377"/>
      <c r="J181" s="377"/>
      <c r="K181" s="377"/>
      <c r="L181" s="377"/>
      <c r="M181" s="377"/>
      <c r="N181" s="377"/>
      <c r="O181" s="377"/>
      <c r="P181" s="377"/>
      <c r="Q181" s="377"/>
      <c r="R181" s="377"/>
      <c r="S181" s="377"/>
      <c r="T181" s="377"/>
      <c r="U181" s="377"/>
      <c r="V181" s="377"/>
    </row>
    <row r="183" spans="1:23" x14ac:dyDescent="0.2">
      <c r="B183" s="377"/>
      <c r="C183" s="377"/>
      <c r="D183" s="377"/>
    </row>
    <row r="184" spans="1:23" ht="18" x14ac:dyDescent="0.25">
      <c r="A184" s="514" t="s">
        <v>53</v>
      </c>
      <c r="B184" s="515"/>
      <c r="C184" s="515"/>
      <c r="D184" s="515"/>
      <c r="E184" s="515"/>
    </row>
    <row r="185" spans="1:23" ht="13.5" thickBot="1" x14ac:dyDescent="0.25"/>
    <row r="186" spans="1:23" ht="99.75" customHeight="1" thickBot="1" x14ac:dyDescent="0.45">
      <c r="A186" s="516" t="str">
        <f>CONCATENATE("SABEL        ",AE9)</f>
        <v>SABEL        groot wapen</v>
      </c>
      <c r="B186" s="517"/>
      <c r="C186" s="518" t="str">
        <f>CONCATENATE(AC9,"                     ", AD9)</f>
        <v>LOPER                      gemengd elek./mech.</v>
      </c>
      <c r="D186" s="519"/>
      <c r="E186" s="520"/>
      <c r="F186" s="520"/>
      <c r="G186" s="520"/>
      <c r="H186" s="520"/>
      <c r="I186" s="520"/>
      <c r="J186" s="520"/>
      <c r="K186" s="521"/>
      <c r="L186" s="522">
        <f>AA9</f>
        <v>0</v>
      </c>
      <c r="M186" s="523"/>
      <c r="N186" s="490" t="s">
        <v>69</v>
      </c>
      <c r="O186" s="524" t="s">
        <v>151</v>
      </c>
      <c r="P186" s="525"/>
      <c r="Q186" s="524" t="s">
        <v>150</v>
      </c>
      <c r="R186" s="525"/>
      <c r="S186" s="524" t="s">
        <v>73</v>
      </c>
      <c r="T186" s="525"/>
      <c r="U186" s="526" t="s">
        <v>95</v>
      </c>
      <c r="V186" s="527"/>
      <c r="W186" s="146" t="s">
        <v>148</v>
      </c>
    </row>
    <row r="187" spans="1:23" ht="16.5" thickBot="1" x14ac:dyDescent="0.3">
      <c r="A187" s="416" t="s">
        <v>100</v>
      </c>
      <c r="B187" s="420"/>
      <c r="C187" s="419">
        <v>1</v>
      </c>
      <c r="D187" s="418">
        <v>2</v>
      </c>
      <c r="E187" s="418">
        <v>3</v>
      </c>
      <c r="F187" s="418">
        <v>4</v>
      </c>
      <c r="G187" s="418">
        <v>5</v>
      </c>
      <c r="H187" s="418">
        <v>6</v>
      </c>
      <c r="I187" s="418">
        <v>7</v>
      </c>
      <c r="J187" s="418">
        <v>8</v>
      </c>
      <c r="K187" s="418">
        <v>9</v>
      </c>
      <c r="L187" s="417">
        <v>10</v>
      </c>
      <c r="M187" s="417">
        <v>11</v>
      </c>
      <c r="N187" s="414">
        <v>12</v>
      </c>
      <c r="O187" s="416" t="s">
        <v>99</v>
      </c>
      <c r="P187" s="415" t="s">
        <v>101</v>
      </c>
      <c r="Q187" s="413" t="s">
        <v>99</v>
      </c>
      <c r="R187" s="414" t="s">
        <v>101</v>
      </c>
      <c r="S187" s="413" t="s">
        <v>99</v>
      </c>
      <c r="T187" s="412" t="s">
        <v>101</v>
      </c>
      <c r="U187" s="528"/>
      <c r="V187" s="529"/>
    </row>
    <row r="188" spans="1:23" ht="17.25" customHeight="1" x14ac:dyDescent="0.25">
      <c r="A188" s="401"/>
      <c r="B188" s="400">
        <v>1</v>
      </c>
      <c r="C188" s="411"/>
      <c r="D188" s="410"/>
      <c r="E188" s="410"/>
      <c r="F188" s="410"/>
      <c r="G188" s="410"/>
      <c r="H188" s="410"/>
      <c r="I188" s="410"/>
      <c r="J188" s="409"/>
      <c r="K188" s="409"/>
      <c r="L188" s="409"/>
      <c r="M188" s="409"/>
      <c r="N188" s="407"/>
      <c r="O188" s="392"/>
      <c r="P188" s="393"/>
      <c r="Q188" s="392"/>
      <c r="R188" s="393"/>
      <c r="S188" s="392"/>
      <c r="T188" s="391"/>
      <c r="U188" s="508"/>
      <c r="V188" s="509"/>
    </row>
    <row r="189" spans="1:23" ht="15.75" x14ac:dyDescent="0.25">
      <c r="A189" s="401"/>
      <c r="B189" s="402">
        <v>2</v>
      </c>
      <c r="C189" s="406"/>
      <c r="D189" s="404"/>
      <c r="E189" s="405"/>
      <c r="F189" s="405"/>
      <c r="G189" s="405"/>
      <c r="H189" s="405"/>
      <c r="I189" s="405"/>
      <c r="J189" s="408"/>
      <c r="K189" s="408"/>
      <c r="L189" s="408"/>
      <c r="M189" s="408"/>
      <c r="N189" s="407"/>
      <c r="O189" s="392"/>
      <c r="P189" s="393"/>
      <c r="Q189" s="392"/>
      <c r="R189" s="393"/>
      <c r="S189" s="392"/>
      <c r="T189" s="391"/>
      <c r="U189" s="508"/>
      <c r="V189" s="509"/>
    </row>
    <row r="190" spans="1:23" ht="15.75" x14ac:dyDescent="0.25">
      <c r="A190" s="401"/>
      <c r="B190" s="400">
        <v>3</v>
      </c>
      <c r="C190" s="406"/>
      <c r="D190" s="405"/>
      <c r="E190" s="404"/>
      <c r="F190" s="405"/>
      <c r="G190" s="405"/>
      <c r="H190" s="405"/>
      <c r="I190" s="405"/>
      <c r="J190" s="408"/>
      <c r="K190" s="408"/>
      <c r="L190" s="408"/>
      <c r="M190" s="408"/>
      <c r="N190" s="407"/>
      <c r="O190" s="392"/>
      <c r="P190" s="393"/>
      <c r="Q190" s="392"/>
      <c r="R190" s="393"/>
      <c r="S190" s="392"/>
      <c r="T190" s="391"/>
      <c r="U190" s="508"/>
      <c r="V190" s="509"/>
    </row>
    <row r="191" spans="1:23" ht="15.75" x14ac:dyDescent="0.25">
      <c r="A191" s="401"/>
      <c r="B191" s="402">
        <v>4</v>
      </c>
      <c r="C191" s="406"/>
      <c r="D191" s="405"/>
      <c r="E191" s="405"/>
      <c r="F191" s="404"/>
      <c r="G191" s="405"/>
      <c r="H191" s="405"/>
      <c r="I191" s="405"/>
      <c r="J191" s="408"/>
      <c r="K191" s="408"/>
      <c r="L191" s="408"/>
      <c r="M191" s="408"/>
      <c r="N191" s="407"/>
      <c r="O191" s="392"/>
      <c r="P191" s="393"/>
      <c r="Q191" s="392"/>
      <c r="R191" s="393"/>
      <c r="S191" s="392"/>
      <c r="T191" s="391"/>
      <c r="U191" s="508"/>
      <c r="V191" s="509"/>
    </row>
    <row r="192" spans="1:23" ht="15.75" x14ac:dyDescent="0.25">
      <c r="A192" s="401"/>
      <c r="B192" s="400">
        <v>5</v>
      </c>
      <c r="C192" s="406"/>
      <c r="D192" s="405"/>
      <c r="E192" s="405"/>
      <c r="F192" s="405"/>
      <c r="G192" s="404"/>
      <c r="H192" s="405"/>
      <c r="I192" s="405"/>
      <c r="J192" s="408"/>
      <c r="K192" s="408"/>
      <c r="L192" s="408"/>
      <c r="M192" s="408"/>
      <c r="N192" s="407"/>
      <c r="O192" s="392"/>
      <c r="P192" s="393"/>
      <c r="Q192" s="392"/>
      <c r="R192" s="393"/>
      <c r="S192" s="392"/>
      <c r="T192" s="391"/>
      <c r="U192" s="508"/>
      <c r="V192" s="509"/>
    </row>
    <row r="193" spans="1:23" ht="15.75" x14ac:dyDescent="0.25">
      <c r="A193" s="401"/>
      <c r="B193" s="402">
        <v>6</v>
      </c>
      <c r="C193" s="406"/>
      <c r="D193" s="405"/>
      <c r="E193" s="405"/>
      <c r="F193" s="405"/>
      <c r="G193" s="405"/>
      <c r="H193" s="404"/>
      <c r="I193" s="405"/>
      <c r="J193" s="408"/>
      <c r="K193" s="408"/>
      <c r="L193" s="408"/>
      <c r="M193" s="408"/>
      <c r="N193" s="407"/>
      <c r="O193" s="392"/>
      <c r="P193" s="393"/>
      <c r="Q193" s="392"/>
      <c r="R193" s="393"/>
      <c r="S193" s="392"/>
      <c r="T193" s="391"/>
      <c r="U193" s="508"/>
      <c r="V193" s="509"/>
    </row>
    <row r="194" spans="1:23" ht="15.75" x14ac:dyDescent="0.25">
      <c r="A194" s="401"/>
      <c r="B194" s="400">
        <v>7</v>
      </c>
      <c r="C194" s="406"/>
      <c r="D194" s="405"/>
      <c r="E194" s="405"/>
      <c r="F194" s="405"/>
      <c r="G194" s="405"/>
      <c r="H194" s="405"/>
      <c r="I194" s="404"/>
      <c r="J194" s="403"/>
      <c r="K194" s="403"/>
      <c r="L194" s="403"/>
      <c r="M194" s="403"/>
      <c r="N194" s="394"/>
      <c r="O194" s="392"/>
      <c r="P194" s="393"/>
      <c r="Q194" s="392"/>
      <c r="R194" s="393"/>
      <c r="S194" s="392"/>
      <c r="T194" s="391"/>
      <c r="U194" s="508"/>
      <c r="V194" s="509"/>
    </row>
    <row r="195" spans="1:23" ht="15.75" x14ac:dyDescent="0.25">
      <c r="A195" s="401"/>
      <c r="B195" s="402">
        <v>8</v>
      </c>
      <c r="C195" s="399"/>
      <c r="D195" s="398"/>
      <c r="E195" s="398"/>
      <c r="F195" s="398"/>
      <c r="G195" s="398"/>
      <c r="H195" s="398"/>
      <c r="I195" s="397"/>
      <c r="J195" s="395"/>
      <c r="K195" s="396"/>
      <c r="L195" s="396"/>
      <c r="M195" s="396"/>
      <c r="N195" s="394"/>
      <c r="O195" s="392"/>
      <c r="P195" s="393"/>
      <c r="Q195" s="392"/>
      <c r="R195" s="393"/>
      <c r="S195" s="392"/>
      <c r="T195" s="391"/>
      <c r="U195" s="508"/>
      <c r="V195" s="509"/>
    </row>
    <row r="196" spans="1:23" ht="15.75" x14ac:dyDescent="0.25">
      <c r="A196" s="401"/>
      <c r="B196" s="400">
        <v>9</v>
      </c>
      <c r="C196" s="399"/>
      <c r="D196" s="398"/>
      <c r="E196" s="398"/>
      <c r="F196" s="398"/>
      <c r="G196" s="398"/>
      <c r="H196" s="398"/>
      <c r="I196" s="397"/>
      <c r="J196" s="396"/>
      <c r="K196" s="395"/>
      <c r="L196" s="396"/>
      <c r="M196" s="396"/>
      <c r="N196" s="394"/>
      <c r="O196" s="392"/>
      <c r="P196" s="393"/>
      <c r="Q196" s="392"/>
      <c r="R196" s="393"/>
      <c r="S196" s="392"/>
      <c r="T196" s="391"/>
      <c r="U196" s="508"/>
      <c r="V196" s="509"/>
    </row>
    <row r="197" spans="1:23" ht="15.75" x14ac:dyDescent="0.25">
      <c r="A197" s="401"/>
      <c r="B197" s="402">
        <v>10</v>
      </c>
      <c r="C197" s="399"/>
      <c r="D197" s="398"/>
      <c r="E197" s="398"/>
      <c r="F197" s="398"/>
      <c r="G197" s="398"/>
      <c r="H197" s="398"/>
      <c r="I197" s="397"/>
      <c r="J197" s="396"/>
      <c r="K197" s="396"/>
      <c r="L197" s="395"/>
      <c r="M197" s="396"/>
      <c r="N197" s="394"/>
      <c r="O197" s="392"/>
      <c r="P197" s="393"/>
      <c r="Q197" s="392"/>
      <c r="R197" s="393"/>
      <c r="S197" s="392"/>
      <c r="T197" s="391"/>
      <c r="U197" s="508"/>
      <c r="V197" s="509"/>
    </row>
    <row r="198" spans="1:23" ht="15.75" x14ac:dyDescent="0.25">
      <c r="A198" s="401"/>
      <c r="B198" s="400">
        <v>11</v>
      </c>
      <c r="C198" s="399"/>
      <c r="D198" s="398"/>
      <c r="E198" s="398"/>
      <c r="F198" s="398"/>
      <c r="G198" s="398"/>
      <c r="H198" s="398"/>
      <c r="I198" s="397"/>
      <c r="J198" s="396"/>
      <c r="K198" s="396"/>
      <c r="L198" s="396"/>
      <c r="M198" s="395"/>
      <c r="N198" s="394"/>
      <c r="O198" s="392"/>
      <c r="P198" s="393"/>
      <c r="Q198" s="392"/>
      <c r="R198" s="393"/>
      <c r="S198" s="392"/>
      <c r="T198" s="391"/>
      <c r="U198" s="508"/>
      <c r="V198" s="509"/>
    </row>
    <row r="199" spans="1:23" ht="16.5" thickBot="1" x14ac:dyDescent="0.3">
      <c r="A199" s="390"/>
      <c r="B199" s="389">
        <v>12</v>
      </c>
      <c r="C199" s="388"/>
      <c r="D199" s="387"/>
      <c r="E199" s="387"/>
      <c r="F199" s="387"/>
      <c r="G199" s="387"/>
      <c r="H199" s="387"/>
      <c r="I199" s="387"/>
      <c r="J199" s="386"/>
      <c r="K199" s="386"/>
      <c r="L199" s="386"/>
      <c r="M199" s="386"/>
      <c r="N199" s="385"/>
      <c r="O199" s="383"/>
      <c r="P199" s="384"/>
      <c r="Q199" s="383"/>
      <c r="R199" s="384"/>
      <c r="S199" s="383"/>
      <c r="T199" s="382"/>
      <c r="U199" s="510"/>
      <c r="V199" s="511"/>
    </row>
    <row r="201" spans="1:23" x14ac:dyDescent="0.2">
      <c r="A201" s="377" t="s">
        <v>149</v>
      </c>
    </row>
    <row r="202" spans="1:23" x14ac:dyDescent="0.2">
      <c r="A202" s="381"/>
      <c r="B202" s="377"/>
      <c r="C202" s="377"/>
      <c r="D202" s="377"/>
      <c r="E202" s="377"/>
      <c r="F202" s="377"/>
      <c r="G202" s="377"/>
      <c r="H202" s="377"/>
      <c r="I202" s="377"/>
      <c r="J202" s="377"/>
      <c r="K202" s="377"/>
      <c r="L202" s="377"/>
      <c r="M202" s="377"/>
      <c r="N202" s="377"/>
      <c r="O202" s="377"/>
      <c r="P202" s="377"/>
    </row>
    <row r="203" spans="1:23" ht="15" x14ac:dyDescent="0.2">
      <c r="A203" s="377"/>
      <c r="I203" s="377"/>
      <c r="J203" s="377"/>
      <c r="K203" s="377"/>
      <c r="L203" s="377"/>
      <c r="M203" s="377"/>
      <c r="N203" s="378"/>
      <c r="O203" s="378"/>
      <c r="P203" s="380"/>
      <c r="Q203" s="379"/>
      <c r="W203" s="156"/>
    </row>
    <row r="204" spans="1:23" ht="15" x14ac:dyDescent="0.2">
      <c r="F204" s="377"/>
      <c r="G204" s="377"/>
      <c r="H204" s="378"/>
      <c r="I204" s="378"/>
      <c r="J204" s="378"/>
      <c r="K204" s="378"/>
      <c r="L204" s="378"/>
      <c r="M204" s="378"/>
      <c r="N204" s="378"/>
      <c r="O204" s="378"/>
      <c r="P204" s="378"/>
      <c r="Q204" s="378"/>
      <c r="R204" s="377"/>
      <c r="S204" s="377"/>
      <c r="T204" s="377"/>
      <c r="U204" s="376"/>
      <c r="V204" s="375"/>
      <c r="W204" s="156"/>
    </row>
    <row r="209" spans="1:5" ht="20.25" x14ac:dyDescent="0.3">
      <c r="A209" s="512" t="s">
        <v>53</v>
      </c>
      <c r="B209" s="513"/>
      <c r="C209" s="513"/>
      <c r="D209" s="513"/>
      <c r="E209" s="513"/>
    </row>
  </sheetData>
  <mergeCells count="160">
    <mergeCell ref="U198:V198"/>
    <mergeCell ref="U199:V199"/>
    <mergeCell ref="A209:E209"/>
    <mergeCell ref="U192:V192"/>
    <mergeCell ref="U193:V193"/>
    <mergeCell ref="U194:V194"/>
    <mergeCell ref="U195:V195"/>
    <mergeCell ref="U196:V196"/>
    <mergeCell ref="U197:V197"/>
    <mergeCell ref="A184:E184"/>
    <mergeCell ref="A186:B186"/>
    <mergeCell ref="C186:K186"/>
    <mergeCell ref="L186:M186"/>
    <mergeCell ref="O186:P186"/>
    <mergeCell ref="Q186:R186"/>
    <mergeCell ref="S186:T186"/>
    <mergeCell ref="U186:V187"/>
    <mergeCell ref="U188:V188"/>
    <mergeCell ref="U189:V189"/>
    <mergeCell ref="U190:V190"/>
    <mergeCell ref="U191:V191"/>
    <mergeCell ref="U163:V163"/>
    <mergeCell ref="U164:V164"/>
    <mergeCell ref="U165:V165"/>
    <mergeCell ref="U166:V166"/>
    <mergeCell ref="U167:V167"/>
    <mergeCell ref="U168:V168"/>
    <mergeCell ref="U169:V169"/>
    <mergeCell ref="U170:V170"/>
    <mergeCell ref="U171:V171"/>
    <mergeCell ref="U172:V172"/>
    <mergeCell ref="U173:V173"/>
    <mergeCell ref="U174:V174"/>
    <mergeCell ref="U148:V148"/>
    <mergeCell ref="U149:V149"/>
    <mergeCell ref="A161:B161"/>
    <mergeCell ref="C161:K161"/>
    <mergeCell ref="L161:M161"/>
    <mergeCell ref="O161:P161"/>
    <mergeCell ref="Q161:R161"/>
    <mergeCell ref="S161:T161"/>
    <mergeCell ref="U161:V162"/>
    <mergeCell ref="U145:V145"/>
    <mergeCell ref="U146:V146"/>
    <mergeCell ref="U147:V147"/>
    <mergeCell ref="U119:V119"/>
    <mergeCell ref="U120:V120"/>
    <mergeCell ref="U121:V121"/>
    <mergeCell ref="U122:V122"/>
    <mergeCell ref="U123:V123"/>
    <mergeCell ref="U124:V124"/>
    <mergeCell ref="U136:V137"/>
    <mergeCell ref="U138:V138"/>
    <mergeCell ref="U139:V139"/>
    <mergeCell ref="U140:V140"/>
    <mergeCell ref="U141:V141"/>
    <mergeCell ref="U142:V142"/>
    <mergeCell ref="U143:V143"/>
    <mergeCell ref="U144:V144"/>
    <mergeCell ref="A134:E134"/>
    <mergeCell ref="A136:B136"/>
    <mergeCell ref="C136:K136"/>
    <mergeCell ref="L136:M136"/>
    <mergeCell ref="O136:P136"/>
    <mergeCell ref="Q136:R136"/>
    <mergeCell ref="U99:V99"/>
    <mergeCell ref="A111:B111"/>
    <mergeCell ref="C111:K111"/>
    <mergeCell ref="L111:M111"/>
    <mergeCell ref="O111:P111"/>
    <mergeCell ref="Q111:R111"/>
    <mergeCell ref="S111:T111"/>
    <mergeCell ref="U111:V112"/>
    <mergeCell ref="U113:V113"/>
    <mergeCell ref="U114:V114"/>
    <mergeCell ref="U115:V115"/>
    <mergeCell ref="U116:V116"/>
    <mergeCell ref="U117:V117"/>
    <mergeCell ref="U118:V118"/>
    <mergeCell ref="S136:T136"/>
    <mergeCell ref="X87:AN87"/>
    <mergeCell ref="U88:V88"/>
    <mergeCell ref="U89:V89"/>
    <mergeCell ref="U90:V90"/>
    <mergeCell ref="U91:V91"/>
    <mergeCell ref="U92:V92"/>
    <mergeCell ref="U93:V93"/>
    <mergeCell ref="U94:V94"/>
    <mergeCell ref="U95:V95"/>
    <mergeCell ref="U96:V96"/>
    <mergeCell ref="U97:V97"/>
    <mergeCell ref="U98:V98"/>
    <mergeCell ref="U73:V73"/>
    <mergeCell ref="U74:V74"/>
    <mergeCell ref="A84:E84"/>
    <mergeCell ref="A86:B86"/>
    <mergeCell ref="C86:K86"/>
    <mergeCell ref="L86:M86"/>
    <mergeCell ref="O86:P86"/>
    <mergeCell ref="Q86:R86"/>
    <mergeCell ref="S86:T86"/>
    <mergeCell ref="U86:V87"/>
    <mergeCell ref="U70:V70"/>
    <mergeCell ref="U71:V71"/>
    <mergeCell ref="U72:V72"/>
    <mergeCell ref="U45:V45"/>
    <mergeCell ref="U46:V46"/>
    <mergeCell ref="U47:V47"/>
    <mergeCell ref="U48:V48"/>
    <mergeCell ref="U49:V49"/>
    <mergeCell ref="U50:V50"/>
    <mergeCell ref="U61:V62"/>
    <mergeCell ref="U63:V63"/>
    <mergeCell ref="U64:V64"/>
    <mergeCell ref="U65:V65"/>
    <mergeCell ref="U66:V66"/>
    <mergeCell ref="U67:V67"/>
    <mergeCell ref="U68:V68"/>
    <mergeCell ref="U69:V69"/>
    <mergeCell ref="A61:B61"/>
    <mergeCell ref="C61:K61"/>
    <mergeCell ref="L61:M61"/>
    <mergeCell ref="O61:P61"/>
    <mergeCell ref="Q61:R61"/>
    <mergeCell ref="U24:V24"/>
    <mergeCell ref="U25:V25"/>
    <mergeCell ref="A35:E35"/>
    <mergeCell ref="A37:B37"/>
    <mergeCell ref="C37:K37"/>
    <mergeCell ref="L37:M37"/>
    <mergeCell ref="O37:P37"/>
    <mergeCell ref="Q37:R37"/>
    <mergeCell ref="S37:T37"/>
    <mergeCell ref="U37:V38"/>
    <mergeCell ref="U39:V39"/>
    <mergeCell ref="U40:V40"/>
    <mergeCell ref="U41:V41"/>
    <mergeCell ref="U42:V42"/>
    <mergeCell ref="U43:V43"/>
    <mergeCell ref="U44:V44"/>
    <mergeCell ref="S61:T61"/>
    <mergeCell ref="X12:AN12"/>
    <mergeCell ref="U14:V14"/>
    <mergeCell ref="U15:V15"/>
    <mergeCell ref="U16:V16"/>
    <mergeCell ref="U17:V17"/>
    <mergeCell ref="U18:V18"/>
    <mergeCell ref="U19:V19"/>
    <mergeCell ref="U20:V20"/>
    <mergeCell ref="A60:F60"/>
    <mergeCell ref="U21:V21"/>
    <mergeCell ref="U22:V22"/>
    <mergeCell ref="U23:V23"/>
    <mergeCell ref="A12:B12"/>
    <mergeCell ref="C12:K12"/>
    <mergeCell ref="L12:M12"/>
    <mergeCell ref="O12:P12"/>
    <mergeCell ref="Q12:R12"/>
    <mergeCell ref="S12:T12"/>
    <mergeCell ref="U12:V13"/>
  </mergeCells>
  <dataValidations count="1">
    <dataValidation type="whole" allowBlank="1" showInputMessage="1" showErrorMessage="1" error="Poule mag tussen 1 en 5 keer geschermd worden" sqref="AA2:AA9" xr:uid="{00000000-0002-0000-0600-000000000000}">
      <formula1>1</formula1>
      <formula2>5</formula2>
    </dataValidation>
  </dataValidations>
  <hyperlinks>
    <hyperlink ref="W2" location="'P sabel'!W12" display="&gt;&gt;" xr:uid="{14D5B18A-CFCC-4079-A2E0-05A5FC0D4F95}"/>
    <hyperlink ref="W3" location="'P sabel'!W37" display="&gt;&gt;" xr:uid="{D86DF4E4-D4A9-466A-9FEB-4624D9909671}"/>
    <hyperlink ref="W5" location="'P sabel'!W86" display="&gt;&gt;" xr:uid="{85FFF381-6AF6-4961-BA50-C4C07A36AA2E}"/>
    <hyperlink ref="W6" location="'P sabel'!W111" display="&gt;&gt;" xr:uid="{8DA4BDB4-C89B-4530-B82C-8A256E80FAC6}"/>
    <hyperlink ref="W7" location="'P sabel'!W136" display="&gt;&gt;" xr:uid="{3B01A66C-A86F-4D5C-A74E-C7B6C03870D1}"/>
    <hyperlink ref="W8" location="'P sabel'!W161" display="&gt;&gt;" xr:uid="{E52AE9A7-97D3-41F6-AE19-941D85862491}"/>
    <hyperlink ref="W9" location="'P sabel'!W186" display="&gt;&gt;" xr:uid="{CF9E2DD9-C5B8-42A0-99D0-5023EFA2BB95}"/>
    <hyperlink ref="W4" location="'P sabel'!W61" display="&gt;&gt;" xr:uid="{13B4659B-962F-4755-A582-CAEB3ED80EC5}"/>
    <hyperlink ref="W12" location="'P sabel'!A1" display="A" xr:uid="{7D1F7DA1-E769-4A55-8ED5-3C7593D3969F}"/>
    <hyperlink ref="W37" location="'P sabel'!A1" display="B" xr:uid="{74C0D680-A629-457A-979B-B879C10D2A53}"/>
    <hyperlink ref="W61" location="'P sabel'!A1" display="C" xr:uid="{7F24CF22-C251-4EC7-8005-292D21FE901E}"/>
    <hyperlink ref="W86" location="'P sabel'!A1" display="D" xr:uid="{4F160EBA-AF57-43CE-8BDC-2BEFDAC2D455}"/>
    <hyperlink ref="W111" location="'P sabel'!A1" display="E" xr:uid="{E3E6FF99-E361-4B90-949C-D205A18B5465}"/>
    <hyperlink ref="W136" location="'P sabel'!A1" display="F" xr:uid="{D8547A01-6BFB-4BA5-99E5-54EE7F58B3A6}"/>
    <hyperlink ref="W186" location="'P sabel'!A1" display="H" xr:uid="{96B74753-9D7E-4A83-8777-A2BFF761422A}"/>
    <hyperlink ref="W161" location="'P sabel'!A1" display="G" xr:uid="{F6BCF8E7-15BA-4968-ABBB-42B82CEEFF84}"/>
  </hyperlinks>
  <pageMargins left="0" right="0" top="0.39000000000000007" bottom="1.1000000000000001" header="0.51" footer="1.18"/>
  <pageSetup paperSize="9" orientation="landscape" r:id="rId1"/>
  <headerFooter alignWithMargins="0"/>
  <colBreaks count="1" manualBreakCount="1">
    <brk id="2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415747" r:id="rId4" name="Button 3">
              <controlPr defaultSize="0" print="0" autoFill="0" autoPict="0" macro="[2]!PSPrint_A">
                <anchor moveWithCells="1" sizeWithCells="1">
                  <from>
                    <xdr:col>0</xdr:col>
                    <xdr:colOff>57150</xdr:colOff>
                    <xdr:row>11</xdr:row>
                    <xdr:rowOff>47625</xdr:rowOff>
                  </from>
                  <to>
                    <xdr:col>1</xdr:col>
                    <xdr:colOff>180975</xdr:colOff>
                    <xdr:row>11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48" r:id="rId5" name="Button 4">
              <controlPr defaultSize="0" print="0" autoFill="0" autoPict="0" macro="[2]!PSPrint_B">
                <anchor moveWithCells="1" sizeWithCells="1">
                  <from>
                    <xdr:col>0</xdr:col>
                    <xdr:colOff>38100</xdr:colOff>
                    <xdr:row>36</xdr:row>
                    <xdr:rowOff>47625</xdr:rowOff>
                  </from>
                  <to>
                    <xdr:col>1</xdr:col>
                    <xdr:colOff>152400</xdr:colOff>
                    <xdr:row>36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49" r:id="rId6" name="Button 5">
              <controlPr defaultSize="0" print="0" autoFill="0" autoPict="0" macro="[2]!PSPrint_C">
                <anchor moveWithCells="1" sizeWithCells="1">
                  <from>
                    <xdr:col>0</xdr:col>
                    <xdr:colOff>76200</xdr:colOff>
                    <xdr:row>60</xdr:row>
                    <xdr:rowOff>47625</xdr:rowOff>
                  </from>
                  <to>
                    <xdr:col>1</xdr:col>
                    <xdr:colOff>190500</xdr:colOff>
                    <xdr:row>60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50" r:id="rId7" name="Button 6">
              <controlPr defaultSize="0" print="0" autoFill="0" autoPict="0" macro="[2]!PSPrint_D">
                <anchor moveWithCells="1" sizeWithCells="1">
                  <from>
                    <xdr:col>0</xdr:col>
                    <xdr:colOff>76200</xdr:colOff>
                    <xdr:row>85</xdr:row>
                    <xdr:rowOff>47625</xdr:rowOff>
                  </from>
                  <to>
                    <xdr:col>1</xdr:col>
                    <xdr:colOff>190500</xdr:colOff>
                    <xdr:row>85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51" r:id="rId8" name="Button 7">
              <controlPr defaultSize="0" print="0" autoFill="0" autoPict="0" macro="[2]!PSPrint_E">
                <anchor moveWithCells="1" sizeWithCells="1">
                  <from>
                    <xdr:col>0</xdr:col>
                    <xdr:colOff>76200</xdr:colOff>
                    <xdr:row>110</xdr:row>
                    <xdr:rowOff>47625</xdr:rowOff>
                  </from>
                  <to>
                    <xdr:col>1</xdr:col>
                    <xdr:colOff>190500</xdr:colOff>
                    <xdr:row>110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52" r:id="rId9" name="Button 8">
              <controlPr defaultSize="0" print="0" autoFill="0" autoPict="0" macro="[2]!PSPrint_F">
                <anchor moveWithCells="1" sizeWithCells="1">
                  <from>
                    <xdr:col>0</xdr:col>
                    <xdr:colOff>47625</xdr:colOff>
                    <xdr:row>135</xdr:row>
                    <xdr:rowOff>85725</xdr:rowOff>
                  </from>
                  <to>
                    <xdr:col>1</xdr:col>
                    <xdr:colOff>171450</xdr:colOff>
                    <xdr:row>135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53" r:id="rId10" name="Button 9">
              <controlPr defaultSize="0" print="0" autoFill="0" autoPict="0" macro="[2]!PSPrint_G">
                <anchor moveWithCells="1" sizeWithCells="1">
                  <from>
                    <xdr:col>0</xdr:col>
                    <xdr:colOff>95250</xdr:colOff>
                    <xdr:row>160</xdr:row>
                    <xdr:rowOff>47625</xdr:rowOff>
                  </from>
                  <to>
                    <xdr:col>1</xdr:col>
                    <xdr:colOff>219075</xdr:colOff>
                    <xdr:row>160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54" r:id="rId11" name="Button 10">
              <controlPr defaultSize="0" print="0" autoFill="0" autoPict="0" macro="[2]!PSPrint_H">
                <anchor moveWithCells="1" sizeWithCells="1">
                  <from>
                    <xdr:col>0</xdr:col>
                    <xdr:colOff>95250</xdr:colOff>
                    <xdr:row>185</xdr:row>
                    <xdr:rowOff>47625</xdr:rowOff>
                  </from>
                  <to>
                    <xdr:col>1</xdr:col>
                    <xdr:colOff>219075</xdr:colOff>
                    <xdr:row>185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55" r:id="rId12" name="Button 11">
              <controlPr defaultSize="0" print="0" autoFill="0" autoPict="0" macro="[2]!kopie4">
                <anchor moveWithCells="1" sizeWithCells="1">
                  <from>
                    <xdr:col>5</xdr:col>
                    <xdr:colOff>104775</xdr:colOff>
                    <xdr:row>107</xdr:row>
                    <xdr:rowOff>104775</xdr:rowOff>
                  </from>
                  <to>
                    <xdr:col>6</xdr:col>
                    <xdr:colOff>257175</xdr:colOff>
                    <xdr:row>107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56" r:id="rId13" name="Button 12">
              <controlPr defaultSize="0" print="0" autoFill="0" autoPict="0" macro="[2]!kopie5">
                <anchor moveWithCells="1" sizeWithCells="1">
                  <from>
                    <xdr:col>7</xdr:col>
                    <xdr:colOff>180975</xdr:colOff>
                    <xdr:row>107</xdr:row>
                    <xdr:rowOff>104775</xdr:rowOff>
                  </from>
                  <to>
                    <xdr:col>8</xdr:col>
                    <xdr:colOff>333375</xdr:colOff>
                    <xdr:row>107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57" r:id="rId14" name="Button 13">
              <controlPr defaultSize="0" print="0" autoFill="0" autoPict="0" macro="[2]!kopie6">
                <anchor moveWithCells="1" sizeWithCells="1">
                  <from>
                    <xdr:col>9</xdr:col>
                    <xdr:colOff>285750</xdr:colOff>
                    <xdr:row>107</xdr:row>
                    <xdr:rowOff>104775</xdr:rowOff>
                  </from>
                  <to>
                    <xdr:col>11</xdr:col>
                    <xdr:colOff>66675</xdr:colOff>
                    <xdr:row>107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58" r:id="rId15" name="Button 14">
              <controlPr defaultSize="0" print="0" autoFill="0" autoPict="0" macro="[2]!kopie7">
                <anchor moveWithCells="1" sizeWithCells="1">
                  <from>
                    <xdr:col>11</xdr:col>
                    <xdr:colOff>361950</xdr:colOff>
                    <xdr:row>107</xdr:row>
                    <xdr:rowOff>104775</xdr:rowOff>
                  </from>
                  <to>
                    <xdr:col>13</xdr:col>
                    <xdr:colOff>142875</xdr:colOff>
                    <xdr:row>107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59" r:id="rId16" name="Button 15">
              <controlPr defaultSize="0" print="0" autoFill="0" autoPict="0" macro="[2]!kopie8">
                <anchor moveWithCells="1" sizeWithCells="1">
                  <from>
                    <xdr:col>14</xdr:col>
                    <xdr:colOff>180975</xdr:colOff>
                    <xdr:row>107</xdr:row>
                    <xdr:rowOff>104775</xdr:rowOff>
                  </from>
                  <to>
                    <xdr:col>15</xdr:col>
                    <xdr:colOff>171450</xdr:colOff>
                    <xdr:row>107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60" r:id="rId17" name="Button 16">
              <controlPr defaultSize="0" print="0" autoFill="0" autoPict="0" macro="[2]!kopie9">
                <anchor moveWithCells="1" sizeWithCells="1">
                  <from>
                    <xdr:col>16</xdr:col>
                    <xdr:colOff>9525</xdr:colOff>
                    <xdr:row>107</xdr:row>
                    <xdr:rowOff>104775</xdr:rowOff>
                  </from>
                  <to>
                    <xdr:col>17</xdr:col>
                    <xdr:colOff>0</xdr:colOff>
                    <xdr:row>107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61" r:id="rId18" name="Button 17">
              <controlPr defaultSize="0" print="0" autoFill="0" autoPict="0" macro="[2]!kopie10">
                <anchor moveWithCells="1" sizeWithCells="1">
                  <from>
                    <xdr:col>17</xdr:col>
                    <xdr:colOff>257175</xdr:colOff>
                    <xdr:row>107</xdr:row>
                    <xdr:rowOff>104775</xdr:rowOff>
                  </from>
                  <to>
                    <xdr:col>18</xdr:col>
                    <xdr:colOff>247650</xdr:colOff>
                    <xdr:row>107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62" r:id="rId19" name="Button 18">
              <controlPr defaultSize="0" print="0" autoFill="0" autoPict="0" macro="[2]!kopie11">
                <anchor moveWithCells="1" sizeWithCells="1">
                  <from>
                    <xdr:col>18</xdr:col>
                    <xdr:colOff>514350</xdr:colOff>
                    <xdr:row>107</xdr:row>
                    <xdr:rowOff>104775</xdr:rowOff>
                  </from>
                  <to>
                    <xdr:col>19</xdr:col>
                    <xdr:colOff>514350</xdr:colOff>
                    <xdr:row>107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63" r:id="rId20" name="Button 19">
              <controlPr defaultSize="0" print="0" autoFill="0" autoPict="0" macro="[2]!kopie12">
                <anchor moveWithCells="1" sizeWithCells="1">
                  <from>
                    <xdr:col>20</xdr:col>
                    <xdr:colOff>238125</xdr:colOff>
                    <xdr:row>107</xdr:row>
                    <xdr:rowOff>104775</xdr:rowOff>
                  </from>
                  <to>
                    <xdr:col>21</xdr:col>
                    <xdr:colOff>228600</xdr:colOff>
                    <xdr:row>107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64" r:id="rId21" name="Button 20">
              <controlPr defaultSize="0" print="0" autoFill="0" autoPict="0" macro="[2]!kopie4">
                <anchor moveWithCells="1" sizeWithCells="1">
                  <from>
                    <xdr:col>5</xdr:col>
                    <xdr:colOff>0</xdr:colOff>
                    <xdr:row>34</xdr:row>
                    <xdr:rowOff>95250</xdr:rowOff>
                  </from>
                  <to>
                    <xdr:col>6</xdr:col>
                    <xdr:colOff>152400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65" r:id="rId22" name="Button 21">
              <controlPr defaultSize="0" print="0" autoFill="0" autoPict="0" macro="[2]!kopie5">
                <anchor moveWithCells="1" sizeWithCells="1">
                  <from>
                    <xdr:col>7</xdr:col>
                    <xdr:colOff>85725</xdr:colOff>
                    <xdr:row>34</xdr:row>
                    <xdr:rowOff>95250</xdr:rowOff>
                  </from>
                  <to>
                    <xdr:col>8</xdr:col>
                    <xdr:colOff>228600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66" r:id="rId23" name="Button 22">
              <controlPr defaultSize="0" print="0" autoFill="0" autoPict="0" macro="[2]!kopie6">
                <anchor moveWithCells="1" sizeWithCells="1">
                  <from>
                    <xdr:col>9</xdr:col>
                    <xdr:colOff>180975</xdr:colOff>
                    <xdr:row>34</xdr:row>
                    <xdr:rowOff>95250</xdr:rowOff>
                  </from>
                  <to>
                    <xdr:col>10</xdr:col>
                    <xdr:colOff>333375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67" r:id="rId24" name="Button 23">
              <controlPr defaultSize="0" print="0" autoFill="0" autoPict="0" macro="[2]!kopie7">
                <anchor moveWithCells="1" sizeWithCells="1">
                  <from>
                    <xdr:col>11</xdr:col>
                    <xdr:colOff>257175</xdr:colOff>
                    <xdr:row>34</xdr:row>
                    <xdr:rowOff>95250</xdr:rowOff>
                  </from>
                  <to>
                    <xdr:col>13</xdr:col>
                    <xdr:colOff>47625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68" r:id="rId25" name="Button 24">
              <controlPr defaultSize="0" print="0" autoFill="0" autoPict="0" macro="[2]!kopie8">
                <anchor moveWithCells="1" sizeWithCells="1">
                  <from>
                    <xdr:col>14</xdr:col>
                    <xdr:colOff>76200</xdr:colOff>
                    <xdr:row>34</xdr:row>
                    <xdr:rowOff>95250</xdr:rowOff>
                  </from>
                  <to>
                    <xdr:col>15</xdr:col>
                    <xdr:colOff>66675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69" r:id="rId26" name="Button 25">
              <controlPr defaultSize="0" print="0" autoFill="0" autoPict="0" macro="[2]!kopie9">
                <anchor moveWithCells="1" sizeWithCells="1">
                  <from>
                    <xdr:col>15</xdr:col>
                    <xdr:colOff>438150</xdr:colOff>
                    <xdr:row>34</xdr:row>
                    <xdr:rowOff>95250</xdr:rowOff>
                  </from>
                  <to>
                    <xdr:col>16</xdr:col>
                    <xdr:colOff>428625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70" r:id="rId27" name="Button 26">
              <controlPr defaultSize="0" print="0" autoFill="0" autoPict="0" macro="[2]!kopie10">
                <anchor moveWithCells="1" sizeWithCells="1">
                  <from>
                    <xdr:col>17</xdr:col>
                    <xdr:colOff>161925</xdr:colOff>
                    <xdr:row>34</xdr:row>
                    <xdr:rowOff>95250</xdr:rowOff>
                  </from>
                  <to>
                    <xdr:col>18</xdr:col>
                    <xdr:colOff>152400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71" r:id="rId28" name="Button 27">
              <controlPr defaultSize="0" print="0" autoFill="0" autoPict="0" macro="[2]!kopie11">
                <anchor moveWithCells="1" sizeWithCells="1">
                  <from>
                    <xdr:col>18</xdr:col>
                    <xdr:colOff>419100</xdr:colOff>
                    <xdr:row>34</xdr:row>
                    <xdr:rowOff>95250</xdr:rowOff>
                  </from>
                  <to>
                    <xdr:col>19</xdr:col>
                    <xdr:colOff>419100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72" r:id="rId29" name="Button 28">
              <controlPr defaultSize="0" print="0" autoFill="0" autoPict="0" macro="[2]!kopie12">
                <anchor moveWithCells="1" sizeWithCells="1">
                  <from>
                    <xdr:col>20</xdr:col>
                    <xdr:colOff>133350</xdr:colOff>
                    <xdr:row>34</xdr:row>
                    <xdr:rowOff>95250</xdr:rowOff>
                  </from>
                  <to>
                    <xdr:col>21</xdr:col>
                    <xdr:colOff>133350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73" r:id="rId30" name="Button 29">
              <controlPr defaultSize="0" print="0" autoFill="0" autoPict="0" macro="[2]!kopie4">
                <anchor moveWithCells="1" sizeWithCells="1">
                  <from>
                    <xdr:col>4</xdr:col>
                    <xdr:colOff>190500</xdr:colOff>
                    <xdr:row>59</xdr:row>
                    <xdr:rowOff>133350</xdr:rowOff>
                  </from>
                  <to>
                    <xdr:col>5</xdr:col>
                    <xdr:colOff>352425</xdr:colOff>
                    <xdr:row>59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74" r:id="rId31" name="Button 30">
              <controlPr defaultSize="0" print="0" autoFill="0" autoPict="0" macro="[2]!kopie5">
                <anchor moveWithCells="1" sizeWithCells="1">
                  <from>
                    <xdr:col>6</xdr:col>
                    <xdr:colOff>295275</xdr:colOff>
                    <xdr:row>59</xdr:row>
                    <xdr:rowOff>133350</xdr:rowOff>
                  </from>
                  <to>
                    <xdr:col>8</xdr:col>
                    <xdr:colOff>76200</xdr:colOff>
                    <xdr:row>59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75" r:id="rId32" name="Button 31">
              <controlPr defaultSize="0" print="0" autoFill="0" autoPict="0" macro="[2]!kopie6">
                <anchor moveWithCells="1" sizeWithCells="1">
                  <from>
                    <xdr:col>9</xdr:col>
                    <xdr:colOff>38100</xdr:colOff>
                    <xdr:row>59</xdr:row>
                    <xdr:rowOff>133350</xdr:rowOff>
                  </from>
                  <to>
                    <xdr:col>10</xdr:col>
                    <xdr:colOff>190500</xdr:colOff>
                    <xdr:row>59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76" r:id="rId33" name="Button 32">
              <controlPr defaultSize="0" print="0" autoFill="0" autoPict="0" macro="[2]!kopie7">
                <anchor moveWithCells="1" sizeWithCells="1">
                  <from>
                    <xdr:col>11</xdr:col>
                    <xdr:colOff>123825</xdr:colOff>
                    <xdr:row>59</xdr:row>
                    <xdr:rowOff>133350</xdr:rowOff>
                  </from>
                  <to>
                    <xdr:col>12</xdr:col>
                    <xdr:colOff>285750</xdr:colOff>
                    <xdr:row>59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77" r:id="rId34" name="Button 33">
              <controlPr defaultSize="0" print="0" autoFill="0" autoPict="0" macro="[2]!kopie8">
                <anchor moveWithCells="1" sizeWithCells="1">
                  <from>
                    <xdr:col>13</xdr:col>
                    <xdr:colOff>323850</xdr:colOff>
                    <xdr:row>59</xdr:row>
                    <xdr:rowOff>133350</xdr:rowOff>
                  </from>
                  <to>
                    <xdr:col>14</xdr:col>
                    <xdr:colOff>485775</xdr:colOff>
                    <xdr:row>59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78" r:id="rId35" name="Button 34">
              <controlPr defaultSize="0" print="0" autoFill="0" autoPict="0" macro="[2]!kopie9">
                <anchor moveWithCells="1" sizeWithCells="1">
                  <from>
                    <xdr:col>15</xdr:col>
                    <xdr:colOff>333375</xdr:colOff>
                    <xdr:row>59</xdr:row>
                    <xdr:rowOff>133350</xdr:rowOff>
                  </from>
                  <to>
                    <xdr:col>16</xdr:col>
                    <xdr:colOff>323850</xdr:colOff>
                    <xdr:row>59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79" r:id="rId36" name="Button 35">
              <controlPr defaultSize="0" print="0" autoFill="0" autoPict="0" macro="[2]!kopie10">
                <anchor moveWithCells="1" sizeWithCells="1">
                  <from>
                    <xdr:col>17</xdr:col>
                    <xdr:colOff>57150</xdr:colOff>
                    <xdr:row>59</xdr:row>
                    <xdr:rowOff>133350</xdr:rowOff>
                  </from>
                  <to>
                    <xdr:col>18</xdr:col>
                    <xdr:colOff>57150</xdr:colOff>
                    <xdr:row>59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80" r:id="rId37" name="Button 36">
              <controlPr defaultSize="0" print="0" autoFill="0" autoPict="0" macro="[2]!kopie11">
                <anchor moveWithCells="1" sizeWithCells="1">
                  <from>
                    <xdr:col>18</xdr:col>
                    <xdr:colOff>333375</xdr:colOff>
                    <xdr:row>59</xdr:row>
                    <xdr:rowOff>133350</xdr:rowOff>
                  </from>
                  <to>
                    <xdr:col>19</xdr:col>
                    <xdr:colOff>342900</xdr:colOff>
                    <xdr:row>59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81" r:id="rId38" name="Button 37">
              <controlPr defaultSize="0" print="0" autoFill="0" autoPict="0" macro="[2]!kopie12">
                <anchor moveWithCells="1" sizeWithCells="1">
                  <from>
                    <xdr:col>20</xdr:col>
                    <xdr:colOff>66675</xdr:colOff>
                    <xdr:row>59</xdr:row>
                    <xdr:rowOff>133350</xdr:rowOff>
                  </from>
                  <to>
                    <xdr:col>21</xdr:col>
                    <xdr:colOff>66675</xdr:colOff>
                    <xdr:row>59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82" r:id="rId39" name="Button 38">
              <controlPr defaultSize="0" print="0" autoFill="0" autoPict="0" macro="[2]!kopie4">
                <anchor moveWithCells="1" sizeWithCells="1">
                  <from>
                    <xdr:col>5</xdr:col>
                    <xdr:colOff>85725</xdr:colOff>
                    <xdr:row>83</xdr:row>
                    <xdr:rowOff>0</xdr:rowOff>
                  </from>
                  <to>
                    <xdr:col>6</xdr:col>
                    <xdr:colOff>238125</xdr:colOff>
                    <xdr:row>83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83" r:id="rId40" name="Button 39">
              <controlPr defaultSize="0" print="0" autoFill="0" autoPict="0" macro="[2]!kopie5">
                <anchor moveWithCells="1" sizeWithCells="1">
                  <from>
                    <xdr:col>7</xdr:col>
                    <xdr:colOff>171450</xdr:colOff>
                    <xdr:row>83</xdr:row>
                    <xdr:rowOff>0</xdr:rowOff>
                  </from>
                  <to>
                    <xdr:col>8</xdr:col>
                    <xdr:colOff>314325</xdr:colOff>
                    <xdr:row>83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84" r:id="rId41" name="Button 40">
              <controlPr defaultSize="0" print="0" autoFill="0" autoPict="0" macro="[2]!kopie6">
                <anchor moveWithCells="1" sizeWithCells="1">
                  <from>
                    <xdr:col>9</xdr:col>
                    <xdr:colOff>266700</xdr:colOff>
                    <xdr:row>83</xdr:row>
                    <xdr:rowOff>0</xdr:rowOff>
                  </from>
                  <to>
                    <xdr:col>11</xdr:col>
                    <xdr:colOff>57150</xdr:colOff>
                    <xdr:row>83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85" r:id="rId42" name="Button 41">
              <controlPr defaultSize="0" print="0" autoFill="0" autoPict="0" macro="[2]!kopie7">
                <anchor moveWithCells="1" sizeWithCells="1">
                  <from>
                    <xdr:col>11</xdr:col>
                    <xdr:colOff>342900</xdr:colOff>
                    <xdr:row>83</xdr:row>
                    <xdr:rowOff>0</xdr:rowOff>
                  </from>
                  <to>
                    <xdr:col>13</xdr:col>
                    <xdr:colOff>133350</xdr:colOff>
                    <xdr:row>83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86" r:id="rId43" name="Button 42">
              <controlPr defaultSize="0" print="0" autoFill="0" autoPict="0" macro="[2]!kopie8">
                <anchor moveWithCells="1" sizeWithCells="1">
                  <from>
                    <xdr:col>14</xdr:col>
                    <xdr:colOff>161925</xdr:colOff>
                    <xdr:row>83</xdr:row>
                    <xdr:rowOff>0</xdr:rowOff>
                  </from>
                  <to>
                    <xdr:col>15</xdr:col>
                    <xdr:colOff>152400</xdr:colOff>
                    <xdr:row>83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87" r:id="rId44" name="Button 43">
              <controlPr defaultSize="0" print="0" autoFill="0" autoPict="0" macro="[2]!kopie9">
                <anchor moveWithCells="1" sizeWithCells="1">
                  <from>
                    <xdr:col>15</xdr:col>
                    <xdr:colOff>523875</xdr:colOff>
                    <xdr:row>83</xdr:row>
                    <xdr:rowOff>0</xdr:rowOff>
                  </from>
                  <to>
                    <xdr:col>16</xdr:col>
                    <xdr:colOff>514350</xdr:colOff>
                    <xdr:row>83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88" r:id="rId45" name="Button 44">
              <controlPr defaultSize="0" print="0" autoFill="0" autoPict="0" macro="[2]!kopie10">
                <anchor moveWithCells="1" sizeWithCells="1">
                  <from>
                    <xdr:col>17</xdr:col>
                    <xdr:colOff>247650</xdr:colOff>
                    <xdr:row>83</xdr:row>
                    <xdr:rowOff>0</xdr:rowOff>
                  </from>
                  <to>
                    <xdr:col>18</xdr:col>
                    <xdr:colOff>238125</xdr:colOff>
                    <xdr:row>83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89" r:id="rId46" name="Button 45">
              <controlPr defaultSize="0" print="0" autoFill="0" autoPict="0" macro="[2]!kopie11">
                <anchor moveWithCells="1" sizeWithCells="1">
                  <from>
                    <xdr:col>18</xdr:col>
                    <xdr:colOff>504825</xdr:colOff>
                    <xdr:row>83</xdr:row>
                    <xdr:rowOff>0</xdr:rowOff>
                  </from>
                  <to>
                    <xdr:col>19</xdr:col>
                    <xdr:colOff>504825</xdr:colOff>
                    <xdr:row>83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90" r:id="rId47" name="Button 46">
              <controlPr defaultSize="0" print="0" autoFill="0" autoPict="0" macro="[2]!kopie12">
                <anchor moveWithCells="1" sizeWithCells="1">
                  <from>
                    <xdr:col>20</xdr:col>
                    <xdr:colOff>228600</xdr:colOff>
                    <xdr:row>83</xdr:row>
                    <xdr:rowOff>0</xdr:rowOff>
                  </from>
                  <to>
                    <xdr:col>21</xdr:col>
                    <xdr:colOff>219075</xdr:colOff>
                    <xdr:row>83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91" r:id="rId48" name="Button 47">
              <controlPr defaultSize="0" print="0" autoFill="0" autoPict="0" macro="[2]!kopie4">
                <anchor moveWithCells="1" sizeWithCells="1">
                  <from>
                    <xdr:col>5</xdr:col>
                    <xdr:colOff>0</xdr:colOff>
                    <xdr:row>158</xdr:row>
                    <xdr:rowOff>133350</xdr:rowOff>
                  </from>
                  <to>
                    <xdr:col>6</xdr:col>
                    <xdr:colOff>152400</xdr:colOff>
                    <xdr:row>158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92" r:id="rId49" name="Button 48">
              <controlPr defaultSize="0" print="0" autoFill="0" autoPict="0" macro="[2]!kopie5">
                <anchor moveWithCells="1" sizeWithCells="1">
                  <from>
                    <xdr:col>7</xdr:col>
                    <xdr:colOff>85725</xdr:colOff>
                    <xdr:row>158</xdr:row>
                    <xdr:rowOff>133350</xdr:rowOff>
                  </from>
                  <to>
                    <xdr:col>8</xdr:col>
                    <xdr:colOff>228600</xdr:colOff>
                    <xdr:row>158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93" r:id="rId50" name="Button 49">
              <controlPr defaultSize="0" print="0" autoFill="0" autoPict="0" macro="[2]!kopie6">
                <anchor moveWithCells="1" sizeWithCells="1">
                  <from>
                    <xdr:col>9</xdr:col>
                    <xdr:colOff>180975</xdr:colOff>
                    <xdr:row>158</xdr:row>
                    <xdr:rowOff>133350</xdr:rowOff>
                  </from>
                  <to>
                    <xdr:col>10</xdr:col>
                    <xdr:colOff>333375</xdr:colOff>
                    <xdr:row>158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94" r:id="rId51" name="Button 50">
              <controlPr defaultSize="0" print="0" autoFill="0" autoPict="0" macro="[2]!kopie7">
                <anchor moveWithCells="1" sizeWithCells="1">
                  <from>
                    <xdr:col>11</xdr:col>
                    <xdr:colOff>257175</xdr:colOff>
                    <xdr:row>158</xdr:row>
                    <xdr:rowOff>133350</xdr:rowOff>
                  </from>
                  <to>
                    <xdr:col>13</xdr:col>
                    <xdr:colOff>47625</xdr:colOff>
                    <xdr:row>158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95" r:id="rId52" name="Button 51">
              <controlPr defaultSize="0" print="0" autoFill="0" autoPict="0" macro="[2]!kopie8">
                <anchor moveWithCells="1" sizeWithCells="1">
                  <from>
                    <xdr:col>14</xdr:col>
                    <xdr:colOff>76200</xdr:colOff>
                    <xdr:row>158</xdr:row>
                    <xdr:rowOff>133350</xdr:rowOff>
                  </from>
                  <to>
                    <xdr:col>15</xdr:col>
                    <xdr:colOff>66675</xdr:colOff>
                    <xdr:row>158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96" r:id="rId53" name="Button 52">
              <controlPr defaultSize="0" print="0" autoFill="0" autoPict="0" macro="[2]!kopie9">
                <anchor moveWithCells="1" sizeWithCells="1">
                  <from>
                    <xdr:col>15</xdr:col>
                    <xdr:colOff>438150</xdr:colOff>
                    <xdr:row>158</xdr:row>
                    <xdr:rowOff>133350</xdr:rowOff>
                  </from>
                  <to>
                    <xdr:col>16</xdr:col>
                    <xdr:colOff>428625</xdr:colOff>
                    <xdr:row>158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97" r:id="rId54" name="Button 53">
              <controlPr defaultSize="0" print="0" autoFill="0" autoPict="0" macro="[2]!kopie10">
                <anchor moveWithCells="1" sizeWithCells="1">
                  <from>
                    <xdr:col>17</xdr:col>
                    <xdr:colOff>161925</xdr:colOff>
                    <xdr:row>158</xdr:row>
                    <xdr:rowOff>133350</xdr:rowOff>
                  </from>
                  <to>
                    <xdr:col>18</xdr:col>
                    <xdr:colOff>152400</xdr:colOff>
                    <xdr:row>158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98" r:id="rId55" name="Button 54">
              <controlPr defaultSize="0" print="0" autoFill="0" autoPict="0" macro="[2]!kopie11">
                <anchor moveWithCells="1" sizeWithCells="1">
                  <from>
                    <xdr:col>18</xdr:col>
                    <xdr:colOff>419100</xdr:colOff>
                    <xdr:row>158</xdr:row>
                    <xdr:rowOff>133350</xdr:rowOff>
                  </from>
                  <to>
                    <xdr:col>19</xdr:col>
                    <xdr:colOff>419100</xdr:colOff>
                    <xdr:row>158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799" r:id="rId56" name="Button 55">
              <controlPr defaultSize="0" print="0" autoFill="0" autoPict="0" macro="[2]!kopie12">
                <anchor moveWithCells="1" sizeWithCells="1">
                  <from>
                    <xdr:col>20</xdr:col>
                    <xdr:colOff>133350</xdr:colOff>
                    <xdr:row>158</xdr:row>
                    <xdr:rowOff>133350</xdr:rowOff>
                  </from>
                  <to>
                    <xdr:col>21</xdr:col>
                    <xdr:colOff>133350</xdr:colOff>
                    <xdr:row>158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00" r:id="rId57" name="Button 56">
              <controlPr defaultSize="0" print="0" autoFill="0" autoPict="0" macro="[2]!kopie4">
                <anchor moveWithCells="1" sizeWithCells="1">
                  <from>
                    <xdr:col>5</xdr:col>
                    <xdr:colOff>161925</xdr:colOff>
                    <xdr:row>183</xdr:row>
                    <xdr:rowOff>0</xdr:rowOff>
                  </from>
                  <to>
                    <xdr:col>6</xdr:col>
                    <xdr:colOff>314325</xdr:colOff>
                    <xdr:row>183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01" r:id="rId58" name="Button 57">
              <controlPr defaultSize="0" print="0" autoFill="0" autoPict="0" macro="[2]!kopie5">
                <anchor moveWithCells="1" sizeWithCells="1">
                  <from>
                    <xdr:col>7</xdr:col>
                    <xdr:colOff>247650</xdr:colOff>
                    <xdr:row>183</xdr:row>
                    <xdr:rowOff>0</xdr:rowOff>
                  </from>
                  <to>
                    <xdr:col>9</xdr:col>
                    <xdr:colOff>19050</xdr:colOff>
                    <xdr:row>183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02" r:id="rId59" name="Button 58">
              <controlPr defaultSize="0" print="0" autoFill="0" autoPict="0" macro="[2]!kopie6">
                <anchor moveWithCells="1" sizeWithCells="1">
                  <from>
                    <xdr:col>9</xdr:col>
                    <xdr:colOff>342900</xdr:colOff>
                    <xdr:row>183</xdr:row>
                    <xdr:rowOff>0</xdr:rowOff>
                  </from>
                  <to>
                    <xdr:col>11</xdr:col>
                    <xdr:colOff>123825</xdr:colOff>
                    <xdr:row>183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03" r:id="rId60" name="Button 59">
              <controlPr defaultSize="0" print="0" autoFill="0" autoPict="0" macro="[2]!kopie7">
                <anchor moveWithCells="1" sizeWithCells="1">
                  <from>
                    <xdr:col>12</xdr:col>
                    <xdr:colOff>47625</xdr:colOff>
                    <xdr:row>183</xdr:row>
                    <xdr:rowOff>0</xdr:rowOff>
                  </from>
                  <to>
                    <xdr:col>13</xdr:col>
                    <xdr:colOff>209550</xdr:colOff>
                    <xdr:row>183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04" r:id="rId61" name="Button 60">
              <controlPr defaultSize="0" print="0" autoFill="0" autoPict="0" macro="[2]!kopie8">
                <anchor moveWithCells="1" sizeWithCells="1">
                  <from>
                    <xdr:col>14</xdr:col>
                    <xdr:colOff>238125</xdr:colOff>
                    <xdr:row>183</xdr:row>
                    <xdr:rowOff>0</xdr:rowOff>
                  </from>
                  <to>
                    <xdr:col>15</xdr:col>
                    <xdr:colOff>228600</xdr:colOff>
                    <xdr:row>183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05" r:id="rId62" name="Button 61">
              <controlPr defaultSize="0" print="0" autoFill="0" autoPict="0" macro="[2]!kopie9">
                <anchor moveWithCells="1" sizeWithCells="1">
                  <from>
                    <xdr:col>16</xdr:col>
                    <xdr:colOff>76200</xdr:colOff>
                    <xdr:row>183</xdr:row>
                    <xdr:rowOff>0</xdr:rowOff>
                  </from>
                  <to>
                    <xdr:col>17</xdr:col>
                    <xdr:colOff>66675</xdr:colOff>
                    <xdr:row>183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06" r:id="rId63" name="Button 62">
              <controlPr defaultSize="0" print="0" autoFill="0" autoPict="0" macro="[2]!kopie10">
                <anchor moveWithCells="1" sizeWithCells="1">
                  <from>
                    <xdr:col>17</xdr:col>
                    <xdr:colOff>323850</xdr:colOff>
                    <xdr:row>183</xdr:row>
                    <xdr:rowOff>0</xdr:rowOff>
                  </from>
                  <to>
                    <xdr:col>18</xdr:col>
                    <xdr:colOff>314325</xdr:colOff>
                    <xdr:row>183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07" r:id="rId64" name="Button 63">
              <controlPr defaultSize="0" print="0" autoFill="0" autoPict="0" macro="[2]!kopie11">
                <anchor moveWithCells="1" sizeWithCells="1">
                  <from>
                    <xdr:col>19</xdr:col>
                    <xdr:colOff>47625</xdr:colOff>
                    <xdr:row>183</xdr:row>
                    <xdr:rowOff>0</xdr:rowOff>
                  </from>
                  <to>
                    <xdr:col>20</xdr:col>
                    <xdr:colOff>47625</xdr:colOff>
                    <xdr:row>183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08" r:id="rId65" name="Button 64">
              <controlPr defaultSize="0" print="0" autoFill="0" autoPict="0" macro="[2]!kopie12">
                <anchor moveWithCells="1" sizeWithCells="1">
                  <from>
                    <xdr:col>20</xdr:col>
                    <xdr:colOff>304800</xdr:colOff>
                    <xdr:row>183</xdr:row>
                    <xdr:rowOff>0</xdr:rowOff>
                  </from>
                  <to>
                    <xdr:col>21</xdr:col>
                    <xdr:colOff>295275</xdr:colOff>
                    <xdr:row>183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09" r:id="rId66" name="Button 65">
              <controlPr defaultSize="0" print="0" autoFill="0" autoPict="0" macro="[2]!kopie4">
                <anchor moveWithCells="1" sizeWithCells="1">
                  <from>
                    <xdr:col>5</xdr:col>
                    <xdr:colOff>171450</xdr:colOff>
                    <xdr:row>208</xdr:row>
                    <xdr:rowOff>0</xdr:rowOff>
                  </from>
                  <to>
                    <xdr:col>6</xdr:col>
                    <xdr:colOff>323850</xdr:colOff>
                    <xdr:row>208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10" r:id="rId67" name="Button 66">
              <controlPr defaultSize="0" print="0" autoFill="0" autoPict="0" macro="[2]!kopie5">
                <anchor moveWithCells="1" sizeWithCells="1">
                  <from>
                    <xdr:col>7</xdr:col>
                    <xdr:colOff>257175</xdr:colOff>
                    <xdr:row>208</xdr:row>
                    <xdr:rowOff>0</xdr:rowOff>
                  </from>
                  <to>
                    <xdr:col>9</xdr:col>
                    <xdr:colOff>38100</xdr:colOff>
                    <xdr:row>208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11" r:id="rId68" name="Button 67">
              <controlPr defaultSize="0" print="0" autoFill="0" autoPict="0" macro="[2]!kopie6">
                <anchor moveWithCells="1" sizeWithCells="1">
                  <from>
                    <xdr:col>9</xdr:col>
                    <xdr:colOff>361950</xdr:colOff>
                    <xdr:row>208</xdr:row>
                    <xdr:rowOff>0</xdr:rowOff>
                  </from>
                  <to>
                    <xdr:col>11</xdr:col>
                    <xdr:colOff>142875</xdr:colOff>
                    <xdr:row>208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12" r:id="rId69" name="Button 68">
              <controlPr defaultSize="0" print="0" autoFill="0" autoPict="0" macro="[2]!kopie7">
                <anchor moveWithCells="1" sizeWithCells="1">
                  <from>
                    <xdr:col>12</xdr:col>
                    <xdr:colOff>57150</xdr:colOff>
                    <xdr:row>208</xdr:row>
                    <xdr:rowOff>0</xdr:rowOff>
                  </from>
                  <to>
                    <xdr:col>13</xdr:col>
                    <xdr:colOff>219075</xdr:colOff>
                    <xdr:row>208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13" r:id="rId70" name="Button 69">
              <controlPr defaultSize="0" print="0" autoFill="0" autoPict="0" macro="[2]!kopie8">
                <anchor moveWithCells="1" sizeWithCells="1">
                  <from>
                    <xdr:col>14</xdr:col>
                    <xdr:colOff>247650</xdr:colOff>
                    <xdr:row>208</xdr:row>
                    <xdr:rowOff>0</xdr:rowOff>
                  </from>
                  <to>
                    <xdr:col>15</xdr:col>
                    <xdr:colOff>238125</xdr:colOff>
                    <xdr:row>208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14" r:id="rId71" name="Button 70">
              <controlPr defaultSize="0" print="0" autoFill="0" autoPict="0" macro="[2]!kopie9">
                <anchor moveWithCells="1" sizeWithCells="1">
                  <from>
                    <xdr:col>16</xdr:col>
                    <xdr:colOff>85725</xdr:colOff>
                    <xdr:row>208</xdr:row>
                    <xdr:rowOff>0</xdr:rowOff>
                  </from>
                  <to>
                    <xdr:col>17</xdr:col>
                    <xdr:colOff>76200</xdr:colOff>
                    <xdr:row>208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15" r:id="rId72" name="Button 71">
              <controlPr defaultSize="0" print="0" autoFill="0" autoPict="0" macro="[2]!kopie10">
                <anchor moveWithCells="1" sizeWithCells="1">
                  <from>
                    <xdr:col>17</xdr:col>
                    <xdr:colOff>333375</xdr:colOff>
                    <xdr:row>208</xdr:row>
                    <xdr:rowOff>0</xdr:rowOff>
                  </from>
                  <to>
                    <xdr:col>18</xdr:col>
                    <xdr:colOff>323850</xdr:colOff>
                    <xdr:row>208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16" r:id="rId73" name="Button 72">
              <controlPr defaultSize="0" print="0" autoFill="0" autoPict="0" macro="[2]!kopie11">
                <anchor moveWithCells="1" sizeWithCells="1">
                  <from>
                    <xdr:col>19</xdr:col>
                    <xdr:colOff>57150</xdr:colOff>
                    <xdr:row>208</xdr:row>
                    <xdr:rowOff>0</xdr:rowOff>
                  </from>
                  <to>
                    <xdr:col>20</xdr:col>
                    <xdr:colOff>57150</xdr:colOff>
                    <xdr:row>208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17" r:id="rId74" name="Button 73">
              <controlPr defaultSize="0" print="0" autoFill="0" autoPict="0" macro="[2]!kopie12">
                <anchor moveWithCells="1" sizeWithCells="1">
                  <from>
                    <xdr:col>20</xdr:col>
                    <xdr:colOff>314325</xdr:colOff>
                    <xdr:row>208</xdr:row>
                    <xdr:rowOff>0</xdr:rowOff>
                  </from>
                  <to>
                    <xdr:col>21</xdr:col>
                    <xdr:colOff>304800</xdr:colOff>
                    <xdr:row>208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18" r:id="rId75" name="Button 74">
              <controlPr defaultSize="0" print="0" autoFill="0" autoPict="0" macro="[2]!PSWis">
                <anchor moveWithCells="1" sizeWithCells="1">
                  <from>
                    <xdr:col>1</xdr:col>
                    <xdr:colOff>85725</xdr:colOff>
                    <xdr:row>150</xdr:row>
                    <xdr:rowOff>0</xdr:rowOff>
                  </from>
                  <to>
                    <xdr:col>4</xdr:col>
                    <xdr:colOff>104775</xdr:colOff>
                    <xdr:row>150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19" r:id="rId76" name="Button 75">
              <controlPr defaultSize="0" print="0" autoFill="0" autoPict="0" macro="[2]!PSWis">
                <anchor moveWithCells="1" sizeWithCells="1">
                  <from>
                    <xdr:col>1</xdr:col>
                    <xdr:colOff>85725</xdr:colOff>
                    <xdr:row>125</xdr:row>
                    <xdr:rowOff>0</xdr:rowOff>
                  </from>
                  <to>
                    <xdr:col>4</xdr:col>
                    <xdr:colOff>104775</xdr:colOff>
                    <xdr:row>125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20" r:id="rId77" name="Button 76">
              <controlPr defaultSize="0" print="0" autoFill="0" autoPict="0" macro="[2]!PSWis">
                <anchor moveWithCells="1" sizeWithCells="1">
                  <from>
                    <xdr:col>1</xdr:col>
                    <xdr:colOff>85725</xdr:colOff>
                    <xdr:row>26</xdr:row>
                    <xdr:rowOff>0</xdr:rowOff>
                  </from>
                  <to>
                    <xdr:col>4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21" r:id="rId78" name="Button 77">
              <controlPr defaultSize="0" print="0" autoFill="0" autoPict="0" macro="[2]!PSWis">
                <anchor moveWithCells="1" sizeWithCells="1">
                  <from>
                    <xdr:col>1</xdr:col>
                    <xdr:colOff>85725</xdr:colOff>
                    <xdr:row>51</xdr:row>
                    <xdr:rowOff>0</xdr:rowOff>
                  </from>
                  <to>
                    <xdr:col>4</xdr:col>
                    <xdr:colOff>104775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22" r:id="rId79" name="Button 78">
              <controlPr defaultSize="0" print="0" autoFill="0" autoPict="0" macro="[2]!PSWis">
                <anchor moveWithCells="1" sizeWithCells="1">
                  <from>
                    <xdr:col>1</xdr:col>
                    <xdr:colOff>85725</xdr:colOff>
                    <xdr:row>75</xdr:row>
                    <xdr:rowOff>0</xdr:rowOff>
                  </from>
                  <to>
                    <xdr:col>4</xdr:col>
                    <xdr:colOff>104775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23" r:id="rId80" name="Button 79">
              <controlPr defaultSize="0" print="0" autoFill="0" autoPict="0" macro="[2]!PSWis">
                <anchor moveWithCells="1" sizeWithCells="1">
                  <from>
                    <xdr:col>1</xdr:col>
                    <xdr:colOff>85725</xdr:colOff>
                    <xdr:row>100</xdr:row>
                    <xdr:rowOff>0</xdr:rowOff>
                  </from>
                  <to>
                    <xdr:col>4</xdr:col>
                    <xdr:colOff>104775</xdr:colOff>
                    <xdr:row>100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24" r:id="rId81" name="Button 80">
              <controlPr defaultSize="0" print="0" autoFill="0" autoPict="0" macro="[2]!PSWis">
                <anchor moveWithCells="1" sizeWithCells="1">
                  <from>
                    <xdr:col>1</xdr:col>
                    <xdr:colOff>85725</xdr:colOff>
                    <xdr:row>175</xdr:row>
                    <xdr:rowOff>0</xdr:rowOff>
                  </from>
                  <to>
                    <xdr:col>4</xdr:col>
                    <xdr:colOff>104775</xdr:colOff>
                    <xdr:row>176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25" r:id="rId82" name="Button 81">
              <controlPr defaultSize="0" print="0" autoFill="0" autoPict="0" macro="[2]!PSWis">
                <anchor moveWithCells="1" sizeWithCells="1">
                  <from>
                    <xdr:col>1</xdr:col>
                    <xdr:colOff>85725</xdr:colOff>
                    <xdr:row>200</xdr:row>
                    <xdr:rowOff>0</xdr:rowOff>
                  </from>
                  <to>
                    <xdr:col>4</xdr:col>
                    <xdr:colOff>104775</xdr:colOff>
                    <xdr:row>201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26" r:id="rId83" name="Button 82">
              <controlPr defaultSize="0" print="0" autoFill="0" autoPict="0" macro="[2]!kopie4">
                <anchor moveWithCells="1" sizeWithCells="1">
                  <from>
                    <xdr:col>5</xdr:col>
                    <xdr:colOff>0</xdr:colOff>
                    <xdr:row>133</xdr:row>
                    <xdr:rowOff>0</xdr:rowOff>
                  </from>
                  <to>
                    <xdr:col>6</xdr:col>
                    <xdr:colOff>152400</xdr:colOff>
                    <xdr:row>133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27" r:id="rId84" name="Button 83">
              <controlPr defaultSize="0" print="0" autoFill="0" autoPict="0" macro="[2]!kopie5">
                <anchor moveWithCells="1" sizeWithCells="1">
                  <from>
                    <xdr:col>7</xdr:col>
                    <xdr:colOff>85725</xdr:colOff>
                    <xdr:row>133</xdr:row>
                    <xdr:rowOff>0</xdr:rowOff>
                  </from>
                  <to>
                    <xdr:col>8</xdr:col>
                    <xdr:colOff>228600</xdr:colOff>
                    <xdr:row>133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28" r:id="rId85" name="Button 84">
              <controlPr defaultSize="0" print="0" autoFill="0" autoPict="0" macro="[2]!kopie6">
                <anchor moveWithCells="1" sizeWithCells="1">
                  <from>
                    <xdr:col>9</xdr:col>
                    <xdr:colOff>180975</xdr:colOff>
                    <xdr:row>133</xdr:row>
                    <xdr:rowOff>0</xdr:rowOff>
                  </from>
                  <to>
                    <xdr:col>10</xdr:col>
                    <xdr:colOff>333375</xdr:colOff>
                    <xdr:row>133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29" r:id="rId86" name="Button 85">
              <controlPr defaultSize="0" print="0" autoFill="0" autoPict="0" macro="[2]!kopie7">
                <anchor moveWithCells="1" sizeWithCells="1">
                  <from>
                    <xdr:col>11</xdr:col>
                    <xdr:colOff>257175</xdr:colOff>
                    <xdr:row>133</xdr:row>
                    <xdr:rowOff>0</xdr:rowOff>
                  </from>
                  <to>
                    <xdr:col>13</xdr:col>
                    <xdr:colOff>47625</xdr:colOff>
                    <xdr:row>133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30" r:id="rId87" name="Button 86">
              <controlPr defaultSize="0" print="0" autoFill="0" autoPict="0" macro="[2]!kopie8">
                <anchor moveWithCells="1" sizeWithCells="1">
                  <from>
                    <xdr:col>14</xdr:col>
                    <xdr:colOff>76200</xdr:colOff>
                    <xdr:row>133</xdr:row>
                    <xdr:rowOff>0</xdr:rowOff>
                  </from>
                  <to>
                    <xdr:col>15</xdr:col>
                    <xdr:colOff>66675</xdr:colOff>
                    <xdr:row>133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31" r:id="rId88" name="Button 87">
              <controlPr defaultSize="0" print="0" autoFill="0" autoPict="0" macro="[2]!kopie9">
                <anchor moveWithCells="1" sizeWithCells="1">
                  <from>
                    <xdr:col>15</xdr:col>
                    <xdr:colOff>438150</xdr:colOff>
                    <xdr:row>133</xdr:row>
                    <xdr:rowOff>0</xdr:rowOff>
                  </from>
                  <to>
                    <xdr:col>16</xdr:col>
                    <xdr:colOff>428625</xdr:colOff>
                    <xdr:row>133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32" r:id="rId89" name="Button 88">
              <controlPr defaultSize="0" print="0" autoFill="0" autoPict="0" macro="[2]!kopie10">
                <anchor moveWithCells="1" sizeWithCells="1">
                  <from>
                    <xdr:col>17</xdr:col>
                    <xdr:colOff>161925</xdr:colOff>
                    <xdr:row>133</xdr:row>
                    <xdr:rowOff>0</xdr:rowOff>
                  </from>
                  <to>
                    <xdr:col>18</xdr:col>
                    <xdr:colOff>152400</xdr:colOff>
                    <xdr:row>133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33" r:id="rId90" name="Button 89">
              <controlPr defaultSize="0" print="0" autoFill="0" autoPict="0" macro="[2]!kopie11">
                <anchor moveWithCells="1" sizeWithCells="1">
                  <from>
                    <xdr:col>18</xdr:col>
                    <xdr:colOff>419100</xdr:colOff>
                    <xdr:row>133</xdr:row>
                    <xdr:rowOff>0</xdr:rowOff>
                  </from>
                  <to>
                    <xdr:col>19</xdr:col>
                    <xdr:colOff>419100</xdr:colOff>
                    <xdr:row>133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34" r:id="rId91" name="Button 90">
              <controlPr defaultSize="0" print="0" autoFill="0" autoPict="0" macro="[2]!kopie12">
                <anchor moveWithCells="1" sizeWithCells="1">
                  <from>
                    <xdr:col>20</xdr:col>
                    <xdr:colOff>133350</xdr:colOff>
                    <xdr:row>133</xdr:row>
                    <xdr:rowOff>0</xdr:rowOff>
                  </from>
                  <to>
                    <xdr:col>21</xdr:col>
                    <xdr:colOff>133350</xdr:colOff>
                    <xdr:row>133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35" r:id="rId92" name="Button 91">
              <controlPr defaultSize="0" print="0" autoFill="0" autoPict="0" macro="[2]!Knop220_Klikken">
                <anchor moveWithCells="1" sizeWithCells="1">
                  <from>
                    <xdr:col>5</xdr:col>
                    <xdr:colOff>171450</xdr:colOff>
                    <xdr:row>26</xdr:row>
                    <xdr:rowOff>0</xdr:rowOff>
                  </from>
                  <to>
                    <xdr:col>21</xdr:col>
                    <xdr:colOff>238125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36" r:id="rId93" name="Button 92">
              <controlPr defaultSize="0" print="0" autoFill="0" autoPict="0" macro="[2]!Knop220_Klikken">
                <anchor moveWithCells="1" sizeWithCells="1">
                  <from>
                    <xdr:col>5</xdr:col>
                    <xdr:colOff>133350</xdr:colOff>
                    <xdr:row>51</xdr:row>
                    <xdr:rowOff>0</xdr:rowOff>
                  </from>
                  <to>
                    <xdr:col>21</xdr:col>
                    <xdr:colOff>200025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37" r:id="rId94" name="Button 93">
              <controlPr defaultSize="0" print="0" autoFill="0" autoPict="0" macro="[2]!Knop220_Klikken">
                <anchor moveWithCells="1" sizeWithCells="1">
                  <from>
                    <xdr:col>5</xdr:col>
                    <xdr:colOff>171450</xdr:colOff>
                    <xdr:row>75</xdr:row>
                    <xdr:rowOff>0</xdr:rowOff>
                  </from>
                  <to>
                    <xdr:col>21</xdr:col>
                    <xdr:colOff>238125</xdr:colOff>
                    <xdr:row>75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38" r:id="rId95" name="Button 94">
              <controlPr defaultSize="0" print="0" autoFill="0" autoPict="0" macro="[2]!Knop220_Klikken">
                <anchor moveWithCells="1" sizeWithCells="1">
                  <from>
                    <xdr:col>5</xdr:col>
                    <xdr:colOff>9525</xdr:colOff>
                    <xdr:row>100</xdr:row>
                    <xdr:rowOff>0</xdr:rowOff>
                  </from>
                  <to>
                    <xdr:col>21</xdr:col>
                    <xdr:colOff>85725</xdr:colOff>
                    <xdr:row>100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39" r:id="rId96" name="Button 95">
              <controlPr defaultSize="0" print="0" autoFill="0" autoPict="0" macro="[2]!Knop220_Klikken">
                <anchor moveWithCells="1" sizeWithCells="1">
                  <from>
                    <xdr:col>5</xdr:col>
                    <xdr:colOff>171450</xdr:colOff>
                    <xdr:row>125</xdr:row>
                    <xdr:rowOff>0</xdr:rowOff>
                  </from>
                  <to>
                    <xdr:col>21</xdr:col>
                    <xdr:colOff>238125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40" r:id="rId97" name="Button 96">
              <controlPr defaultSize="0" print="0" autoFill="0" autoPict="0" macro="[2]!Knop220_Klikken">
                <anchor moveWithCells="1" sizeWithCells="1">
                  <from>
                    <xdr:col>5</xdr:col>
                    <xdr:colOff>171450</xdr:colOff>
                    <xdr:row>150</xdr:row>
                    <xdr:rowOff>0</xdr:rowOff>
                  </from>
                  <to>
                    <xdr:col>21</xdr:col>
                    <xdr:colOff>238125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41" r:id="rId98" name="Button 97">
              <controlPr defaultSize="0" print="0" autoFill="0" autoPict="0" macro="[2]!Knop220_Klikken">
                <anchor moveWithCells="1" sizeWithCells="1">
                  <from>
                    <xdr:col>5</xdr:col>
                    <xdr:colOff>171450</xdr:colOff>
                    <xdr:row>175</xdr:row>
                    <xdr:rowOff>0</xdr:rowOff>
                  </from>
                  <to>
                    <xdr:col>21</xdr:col>
                    <xdr:colOff>238125</xdr:colOff>
                    <xdr:row>176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42" r:id="rId99" name="Button 98">
              <controlPr defaultSize="0" print="0" autoFill="0" autoPict="0" macro="[2]!Knop220_Klikken">
                <anchor moveWithCells="1" sizeWithCells="1">
                  <from>
                    <xdr:col>5</xdr:col>
                    <xdr:colOff>171450</xdr:colOff>
                    <xdr:row>200</xdr:row>
                    <xdr:rowOff>0</xdr:rowOff>
                  </from>
                  <to>
                    <xdr:col>21</xdr:col>
                    <xdr:colOff>238125</xdr:colOff>
                    <xdr:row>201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43" r:id="rId100" name="Button 99">
              <controlPr defaultSize="0" print="0" autoFill="0" autoPict="0" macro="[2]!PSPrint_B">
                <anchor moveWithCells="1" sizeWithCells="1">
                  <from>
                    <xdr:col>0</xdr:col>
                    <xdr:colOff>57150</xdr:colOff>
                    <xdr:row>36</xdr:row>
                    <xdr:rowOff>47625</xdr:rowOff>
                  </from>
                  <to>
                    <xdr:col>1</xdr:col>
                    <xdr:colOff>180975</xdr:colOff>
                    <xdr:row>36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44" r:id="rId101" name="Button 100">
              <controlPr defaultSize="0" print="0" autoFill="0" autoPict="0" macro="[2]!PSPrint_B">
                <anchor moveWithCells="1" sizeWithCells="1">
                  <from>
                    <xdr:col>0</xdr:col>
                    <xdr:colOff>38100</xdr:colOff>
                    <xdr:row>60</xdr:row>
                    <xdr:rowOff>47625</xdr:rowOff>
                  </from>
                  <to>
                    <xdr:col>1</xdr:col>
                    <xdr:colOff>152400</xdr:colOff>
                    <xdr:row>60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45" r:id="rId102" name="Button 101">
              <controlPr defaultSize="0" print="0" autoFill="0" autoPict="0" macro="[2]!PSPrint_C">
                <anchor moveWithCells="1" sizeWithCells="1">
                  <from>
                    <xdr:col>0</xdr:col>
                    <xdr:colOff>57150</xdr:colOff>
                    <xdr:row>60</xdr:row>
                    <xdr:rowOff>47625</xdr:rowOff>
                  </from>
                  <to>
                    <xdr:col>1</xdr:col>
                    <xdr:colOff>180975</xdr:colOff>
                    <xdr:row>60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46" r:id="rId103" name="Button 102">
              <controlPr defaultSize="0" print="0" autoFill="0" autoPict="0" macro="[2]!PSPrint_C">
                <anchor moveWithCells="1" sizeWithCells="1">
                  <from>
                    <xdr:col>0</xdr:col>
                    <xdr:colOff>76200</xdr:colOff>
                    <xdr:row>85</xdr:row>
                    <xdr:rowOff>47625</xdr:rowOff>
                  </from>
                  <to>
                    <xdr:col>1</xdr:col>
                    <xdr:colOff>190500</xdr:colOff>
                    <xdr:row>85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47" r:id="rId104" name="Button 103">
              <controlPr defaultSize="0" print="0" autoFill="0" autoPict="0" macro="[2]!PSPrint_B">
                <anchor moveWithCells="1" sizeWithCells="1">
                  <from>
                    <xdr:col>0</xdr:col>
                    <xdr:colOff>38100</xdr:colOff>
                    <xdr:row>85</xdr:row>
                    <xdr:rowOff>47625</xdr:rowOff>
                  </from>
                  <to>
                    <xdr:col>1</xdr:col>
                    <xdr:colOff>152400</xdr:colOff>
                    <xdr:row>85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48" r:id="rId105" name="Button 104">
              <controlPr defaultSize="0" print="0" autoFill="0" autoPict="0" macro="[2]!PSPrint_D">
                <anchor moveWithCells="1" sizeWithCells="1">
                  <from>
                    <xdr:col>0</xdr:col>
                    <xdr:colOff>57150</xdr:colOff>
                    <xdr:row>85</xdr:row>
                    <xdr:rowOff>47625</xdr:rowOff>
                  </from>
                  <to>
                    <xdr:col>1</xdr:col>
                    <xdr:colOff>180975</xdr:colOff>
                    <xdr:row>85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49" r:id="rId106" name="Button 105">
              <controlPr defaultSize="0" print="0" autoFill="0" autoPict="0" macro="[2]!PSPrint_D">
                <anchor moveWithCells="1" sizeWithCells="1">
                  <from>
                    <xdr:col>0</xdr:col>
                    <xdr:colOff>76200</xdr:colOff>
                    <xdr:row>110</xdr:row>
                    <xdr:rowOff>47625</xdr:rowOff>
                  </from>
                  <to>
                    <xdr:col>1</xdr:col>
                    <xdr:colOff>190500</xdr:colOff>
                    <xdr:row>110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50" r:id="rId107" name="Button 106">
              <controlPr defaultSize="0" print="0" autoFill="0" autoPict="0" macro="[2]!PSPrint_C">
                <anchor moveWithCells="1" sizeWithCells="1">
                  <from>
                    <xdr:col>0</xdr:col>
                    <xdr:colOff>76200</xdr:colOff>
                    <xdr:row>110</xdr:row>
                    <xdr:rowOff>47625</xdr:rowOff>
                  </from>
                  <to>
                    <xdr:col>1</xdr:col>
                    <xdr:colOff>190500</xdr:colOff>
                    <xdr:row>110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51" r:id="rId108" name="Button 107">
              <controlPr defaultSize="0" print="0" autoFill="0" autoPict="0" macro="[2]!PSPrint_B">
                <anchor moveWithCells="1" sizeWithCells="1">
                  <from>
                    <xdr:col>0</xdr:col>
                    <xdr:colOff>38100</xdr:colOff>
                    <xdr:row>110</xdr:row>
                    <xdr:rowOff>47625</xdr:rowOff>
                  </from>
                  <to>
                    <xdr:col>1</xdr:col>
                    <xdr:colOff>152400</xdr:colOff>
                    <xdr:row>110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52" r:id="rId109" name="Button 108">
              <controlPr defaultSize="0" print="0" autoFill="0" autoPict="0" macro="[2]!PSPrint_E">
                <anchor moveWithCells="1" sizeWithCells="1">
                  <from>
                    <xdr:col>0</xdr:col>
                    <xdr:colOff>57150</xdr:colOff>
                    <xdr:row>110</xdr:row>
                    <xdr:rowOff>47625</xdr:rowOff>
                  </from>
                  <to>
                    <xdr:col>1</xdr:col>
                    <xdr:colOff>180975</xdr:colOff>
                    <xdr:row>110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53" r:id="rId110" name="Button 109">
              <controlPr defaultSize="0" print="0" autoFill="0" autoPict="0" macro="[2]!PSPrint_E">
                <anchor moveWithCells="1" sizeWithCells="1">
                  <from>
                    <xdr:col>0</xdr:col>
                    <xdr:colOff>76200</xdr:colOff>
                    <xdr:row>135</xdr:row>
                    <xdr:rowOff>47625</xdr:rowOff>
                  </from>
                  <to>
                    <xdr:col>1</xdr:col>
                    <xdr:colOff>190500</xdr:colOff>
                    <xdr:row>135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54" r:id="rId111" name="Button 110">
              <controlPr defaultSize="0" print="0" autoFill="0" autoPict="0" macro="[2]!PSPrint_D">
                <anchor moveWithCells="1" sizeWithCells="1">
                  <from>
                    <xdr:col>0</xdr:col>
                    <xdr:colOff>76200</xdr:colOff>
                    <xdr:row>135</xdr:row>
                    <xdr:rowOff>47625</xdr:rowOff>
                  </from>
                  <to>
                    <xdr:col>1</xdr:col>
                    <xdr:colOff>190500</xdr:colOff>
                    <xdr:row>135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55" r:id="rId112" name="Button 111">
              <controlPr defaultSize="0" print="0" autoFill="0" autoPict="0" macro="[2]!PSPrint_C">
                <anchor moveWithCells="1" sizeWithCells="1">
                  <from>
                    <xdr:col>0</xdr:col>
                    <xdr:colOff>76200</xdr:colOff>
                    <xdr:row>135</xdr:row>
                    <xdr:rowOff>47625</xdr:rowOff>
                  </from>
                  <to>
                    <xdr:col>1</xdr:col>
                    <xdr:colOff>190500</xdr:colOff>
                    <xdr:row>135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56" r:id="rId113" name="Button 112">
              <controlPr defaultSize="0" print="0" autoFill="0" autoPict="0" macro="[2]!PSPrint_B">
                <anchor moveWithCells="1" sizeWithCells="1">
                  <from>
                    <xdr:col>0</xdr:col>
                    <xdr:colOff>38100</xdr:colOff>
                    <xdr:row>135</xdr:row>
                    <xdr:rowOff>47625</xdr:rowOff>
                  </from>
                  <to>
                    <xdr:col>1</xdr:col>
                    <xdr:colOff>152400</xdr:colOff>
                    <xdr:row>135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57" r:id="rId114" name="Button 113">
              <controlPr defaultSize="0" print="0" autoFill="0" autoPict="0" macro="[2]!PSPrint_F">
                <anchor moveWithCells="1" sizeWithCells="1">
                  <from>
                    <xdr:col>0</xdr:col>
                    <xdr:colOff>57150</xdr:colOff>
                    <xdr:row>135</xdr:row>
                    <xdr:rowOff>47625</xdr:rowOff>
                  </from>
                  <to>
                    <xdr:col>1</xdr:col>
                    <xdr:colOff>180975</xdr:colOff>
                    <xdr:row>135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58" r:id="rId115" name="Button 114">
              <controlPr defaultSize="0" print="0" autoFill="0" autoPict="0" macro="[2]!PSPrint_F">
                <anchor moveWithCells="1" sizeWithCells="1">
                  <from>
                    <xdr:col>0</xdr:col>
                    <xdr:colOff>47625</xdr:colOff>
                    <xdr:row>160</xdr:row>
                    <xdr:rowOff>85725</xdr:rowOff>
                  </from>
                  <to>
                    <xdr:col>1</xdr:col>
                    <xdr:colOff>171450</xdr:colOff>
                    <xdr:row>160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59" r:id="rId116" name="Button 115">
              <controlPr defaultSize="0" print="0" autoFill="0" autoPict="0" macro="[2]!PSPrint_E">
                <anchor moveWithCells="1" sizeWithCells="1">
                  <from>
                    <xdr:col>0</xdr:col>
                    <xdr:colOff>76200</xdr:colOff>
                    <xdr:row>160</xdr:row>
                    <xdr:rowOff>47625</xdr:rowOff>
                  </from>
                  <to>
                    <xdr:col>1</xdr:col>
                    <xdr:colOff>190500</xdr:colOff>
                    <xdr:row>160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60" r:id="rId117" name="Button 116">
              <controlPr defaultSize="0" print="0" autoFill="0" autoPict="0" macro="[2]!PSPrint_D">
                <anchor moveWithCells="1" sizeWithCells="1">
                  <from>
                    <xdr:col>0</xdr:col>
                    <xdr:colOff>76200</xdr:colOff>
                    <xdr:row>160</xdr:row>
                    <xdr:rowOff>47625</xdr:rowOff>
                  </from>
                  <to>
                    <xdr:col>1</xdr:col>
                    <xdr:colOff>190500</xdr:colOff>
                    <xdr:row>160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61" r:id="rId118" name="Button 117">
              <controlPr defaultSize="0" print="0" autoFill="0" autoPict="0" macro="[2]!PSPrint_C">
                <anchor moveWithCells="1" sizeWithCells="1">
                  <from>
                    <xdr:col>0</xdr:col>
                    <xdr:colOff>76200</xdr:colOff>
                    <xdr:row>160</xdr:row>
                    <xdr:rowOff>47625</xdr:rowOff>
                  </from>
                  <to>
                    <xdr:col>1</xdr:col>
                    <xdr:colOff>190500</xdr:colOff>
                    <xdr:row>160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62" r:id="rId119" name="Button 118">
              <controlPr defaultSize="0" print="0" autoFill="0" autoPict="0" macro="[2]!PSPrint_B">
                <anchor moveWithCells="1" sizeWithCells="1">
                  <from>
                    <xdr:col>0</xdr:col>
                    <xdr:colOff>38100</xdr:colOff>
                    <xdr:row>160</xdr:row>
                    <xdr:rowOff>47625</xdr:rowOff>
                  </from>
                  <to>
                    <xdr:col>1</xdr:col>
                    <xdr:colOff>152400</xdr:colOff>
                    <xdr:row>160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63" r:id="rId120" name="Button 119">
              <controlPr defaultSize="0" print="0" autoFill="0" autoPict="0" macro="[2]!PSPrint_G">
                <anchor moveWithCells="1" sizeWithCells="1">
                  <from>
                    <xdr:col>0</xdr:col>
                    <xdr:colOff>57150</xdr:colOff>
                    <xdr:row>160</xdr:row>
                    <xdr:rowOff>47625</xdr:rowOff>
                  </from>
                  <to>
                    <xdr:col>1</xdr:col>
                    <xdr:colOff>180975</xdr:colOff>
                    <xdr:row>160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64" r:id="rId121" name="Button 120">
              <controlPr defaultSize="0" print="0" autoFill="0" autoPict="0" macro="[2]!PSPrint_G">
                <anchor moveWithCells="1" sizeWithCells="1">
                  <from>
                    <xdr:col>0</xdr:col>
                    <xdr:colOff>95250</xdr:colOff>
                    <xdr:row>185</xdr:row>
                    <xdr:rowOff>47625</xdr:rowOff>
                  </from>
                  <to>
                    <xdr:col>1</xdr:col>
                    <xdr:colOff>219075</xdr:colOff>
                    <xdr:row>185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65" r:id="rId122" name="Button 121">
              <controlPr defaultSize="0" print="0" autoFill="0" autoPict="0" macro="[2]!PSPrint_F">
                <anchor moveWithCells="1" sizeWithCells="1">
                  <from>
                    <xdr:col>0</xdr:col>
                    <xdr:colOff>47625</xdr:colOff>
                    <xdr:row>185</xdr:row>
                    <xdr:rowOff>85725</xdr:rowOff>
                  </from>
                  <to>
                    <xdr:col>1</xdr:col>
                    <xdr:colOff>171450</xdr:colOff>
                    <xdr:row>185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66" r:id="rId123" name="Button 122">
              <controlPr defaultSize="0" print="0" autoFill="0" autoPict="0" macro="[2]!PSPrint_E">
                <anchor moveWithCells="1" sizeWithCells="1">
                  <from>
                    <xdr:col>0</xdr:col>
                    <xdr:colOff>76200</xdr:colOff>
                    <xdr:row>185</xdr:row>
                    <xdr:rowOff>47625</xdr:rowOff>
                  </from>
                  <to>
                    <xdr:col>1</xdr:col>
                    <xdr:colOff>190500</xdr:colOff>
                    <xdr:row>185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67" r:id="rId124" name="Button 123">
              <controlPr defaultSize="0" print="0" autoFill="0" autoPict="0" macro="[2]!PSPrint_D">
                <anchor moveWithCells="1" sizeWithCells="1">
                  <from>
                    <xdr:col>0</xdr:col>
                    <xdr:colOff>76200</xdr:colOff>
                    <xdr:row>185</xdr:row>
                    <xdr:rowOff>47625</xdr:rowOff>
                  </from>
                  <to>
                    <xdr:col>1</xdr:col>
                    <xdr:colOff>190500</xdr:colOff>
                    <xdr:row>185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68" r:id="rId125" name="Button 124">
              <controlPr defaultSize="0" print="0" autoFill="0" autoPict="0" macro="[2]!PSPrint_C">
                <anchor moveWithCells="1" sizeWithCells="1">
                  <from>
                    <xdr:col>0</xdr:col>
                    <xdr:colOff>76200</xdr:colOff>
                    <xdr:row>185</xdr:row>
                    <xdr:rowOff>47625</xdr:rowOff>
                  </from>
                  <to>
                    <xdr:col>1</xdr:col>
                    <xdr:colOff>190500</xdr:colOff>
                    <xdr:row>185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69" r:id="rId126" name="Button 125">
              <controlPr defaultSize="0" print="0" autoFill="0" autoPict="0" macro="[2]!PSPrint_B">
                <anchor moveWithCells="1" sizeWithCells="1">
                  <from>
                    <xdr:col>0</xdr:col>
                    <xdr:colOff>38100</xdr:colOff>
                    <xdr:row>185</xdr:row>
                    <xdr:rowOff>47625</xdr:rowOff>
                  </from>
                  <to>
                    <xdr:col>1</xdr:col>
                    <xdr:colOff>152400</xdr:colOff>
                    <xdr:row>185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870" r:id="rId127" name="Button 126">
              <controlPr defaultSize="0" print="0" autoFill="0" autoPict="0" macro="[2]!PSPrint_H">
                <anchor moveWithCells="1" sizeWithCells="1">
                  <from>
                    <xdr:col>0</xdr:col>
                    <xdr:colOff>57150</xdr:colOff>
                    <xdr:row>185</xdr:row>
                    <xdr:rowOff>47625</xdr:rowOff>
                  </from>
                  <to>
                    <xdr:col>1</xdr:col>
                    <xdr:colOff>180975</xdr:colOff>
                    <xdr:row>185</xdr:row>
                    <xdr:rowOff>514350</xdr:rowOff>
                  </to>
                </anchor>
              </controlPr>
            </control>
          </mc:Choice>
        </mc:AlternateContent>
      </controls>
    </mc:Choice>
  </mc:AlternateContent>
  <tableParts count="1">
    <tablePart r:id="rId128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CFC47-E690-40C6-BC73-DDCACB591972}">
  <sheetPr codeName="Blad11"/>
  <dimension ref="A1:AML125"/>
  <sheetViews>
    <sheetView zoomScale="115" zoomScaleNormal="115" workbookViewId="0">
      <pane xSplit="9" ySplit="1" topLeftCell="AJ35" activePane="bottomRight" state="frozen"/>
      <selection activeCell="I15" sqref="I15"/>
      <selection pane="topRight" activeCell="I15" sqref="I15"/>
      <selection pane="bottomLeft" activeCell="I15" sqref="I15"/>
      <selection pane="bottomRight" activeCell="E44" sqref="E44:F44"/>
    </sheetView>
  </sheetViews>
  <sheetFormatPr defaultColWidth="8.85546875" defaultRowHeight="15" x14ac:dyDescent="0.25"/>
  <cols>
    <col min="1" max="1" width="4.28515625" style="315" customWidth="1"/>
    <col min="2" max="2" width="6.42578125" style="315" customWidth="1"/>
    <col min="3" max="3" width="10" style="316" customWidth="1"/>
    <col min="4" max="4" width="25.7109375" style="298" customWidth="1"/>
    <col min="5" max="5" width="9.140625" style="315" customWidth="1"/>
    <col min="6" max="6" width="15" style="315" customWidth="1"/>
    <col min="7" max="7" width="9.28515625" style="298" customWidth="1"/>
    <col min="8" max="8" width="9.7109375" style="315" customWidth="1"/>
    <col min="9" max="10" width="10.7109375" style="317" customWidth="1"/>
    <col min="11" max="11" width="9.7109375" style="318" customWidth="1"/>
    <col min="12" max="12" width="7.7109375" style="298" customWidth="1"/>
    <col min="13" max="15" width="4.7109375" style="298" customWidth="1"/>
    <col min="16" max="16" width="9" style="298" customWidth="1"/>
    <col min="17" max="18" width="4.7109375" style="298" customWidth="1"/>
    <col min="19" max="19" width="7" style="298" customWidth="1"/>
    <col min="20" max="20" width="7.140625" style="298" customWidth="1"/>
    <col min="21" max="22" width="4.7109375" style="298" customWidth="1"/>
    <col min="23" max="23" width="4.7109375" style="315" customWidth="1"/>
    <col min="24" max="24" width="6.85546875" style="298" customWidth="1"/>
    <col min="25" max="26" width="4.7109375" style="298" customWidth="1"/>
    <col min="27" max="27" width="4" style="315" customWidth="1"/>
    <col min="28" max="28" width="7.7109375" style="298" customWidth="1"/>
    <col min="29" max="31" width="4.7109375" style="298" customWidth="1"/>
    <col min="32" max="32" width="7.7109375" style="298" customWidth="1"/>
    <col min="33" max="35" width="4.7109375" style="298" customWidth="1"/>
    <col min="36" max="36" width="7.85546875" style="298" customWidth="1"/>
    <col min="37" max="38" width="4.7109375" style="298" customWidth="1"/>
    <col min="39" max="40" width="6.42578125" style="298" customWidth="1"/>
    <col min="41" max="43" width="4.7109375" style="298" customWidth="1"/>
    <col min="44" max="44" width="6.7109375" style="298" customWidth="1"/>
    <col min="45" max="47" width="4.7109375" style="298" customWidth="1"/>
    <col min="48" max="48" width="6.42578125" style="298" customWidth="1"/>
    <col min="49" max="51" width="4.7109375" style="298" customWidth="1"/>
    <col min="52" max="52" width="9.140625" style="297" bestFit="1" customWidth="1"/>
    <col min="53" max="53" width="12.28515625" style="321" customWidth="1"/>
    <col min="54" max="54" width="5.42578125" style="298" customWidth="1"/>
    <col min="55" max="55" width="29.7109375" style="298" customWidth="1"/>
    <col min="56" max="56" width="4.42578125" style="305" customWidth="1"/>
    <col min="57" max="257" width="8.7109375" style="298" customWidth="1"/>
    <col min="258" max="258" width="4.28515625" style="298" customWidth="1"/>
    <col min="259" max="259" width="6.42578125" style="298" customWidth="1"/>
    <col min="260" max="260" width="10" style="298" customWidth="1"/>
    <col min="261" max="261" width="25.7109375" style="298" customWidth="1"/>
    <col min="262" max="262" width="9.140625" style="298" customWidth="1"/>
    <col min="263" max="263" width="15" style="298" customWidth="1"/>
    <col min="264" max="264" width="9.28515625" style="298" customWidth="1"/>
    <col min="265" max="265" width="10" style="298" customWidth="1"/>
    <col min="266" max="303" width="8.7109375" style="298" customWidth="1"/>
    <col min="304" max="307" width="4.7109375" style="298" customWidth="1"/>
    <col min="308" max="308" width="7.42578125" style="298" customWidth="1"/>
    <col min="309" max="309" width="12.28515625" style="298" customWidth="1"/>
    <col min="310" max="310" width="5.42578125" style="298" customWidth="1"/>
    <col min="311" max="311" width="23" style="298" customWidth="1"/>
    <col min="312" max="312" width="4.42578125" style="298" customWidth="1"/>
    <col min="313" max="513" width="8.7109375" style="298" customWidth="1"/>
    <col min="514" max="514" width="4.28515625" style="298" customWidth="1"/>
    <col min="515" max="515" width="6.42578125" style="298" customWidth="1"/>
    <col min="516" max="516" width="10" style="298" customWidth="1"/>
    <col min="517" max="517" width="25.7109375" style="298" customWidth="1"/>
    <col min="518" max="518" width="9.140625" style="298" customWidth="1"/>
    <col min="519" max="519" width="15" style="298" customWidth="1"/>
    <col min="520" max="520" width="9.28515625" style="298" customWidth="1"/>
    <col min="521" max="521" width="10" style="298" customWidth="1"/>
    <col min="522" max="559" width="8.7109375" style="298" customWidth="1"/>
    <col min="560" max="563" width="4.7109375" style="298" customWidth="1"/>
    <col min="564" max="564" width="7.42578125" style="298" customWidth="1"/>
    <col min="565" max="565" width="12.28515625" style="298" customWidth="1"/>
    <col min="566" max="566" width="5.42578125" style="298" customWidth="1"/>
    <col min="567" max="567" width="23" style="298" customWidth="1"/>
    <col min="568" max="568" width="4.42578125" style="298" customWidth="1"/>
    <col min="569" max="769" width="8.7109375" style="298" customWidth="1"/>
    <col min="770" max="770" width="4.28515625" style="298" customWidth="1"/>
    <col min="771" max="771" width="6.42578125" style="298" customWidth="1"/>
    <col min="772" max="772" width="10" style="298" customWidth="1"/>
    <col min="773" max="773" width="25.7109375" style="298" customWidth="1"/>
    <col min="774" max="774" width="9.140625" style="298" customWidth="1"/>
    <col min="775" max="775" width="15" style="298" customWidth="1"/>
    <col min="776" max="776" width="9.28515625" style="298" customWidth="1"/>
    <col min="777" max="777" width="10" style="298" customWidth="1"/>
    <col min="778" max="815" width="8.7109375" style="298" customWidth="1"/>
    <col min="816" max="819" width="4.7109375" style="298" customWidth="1"/>
    <col min="820" max="820" width="7.42578125" style="298" customWidth="1"/>
    <col min="821" max="821" width="12.28515625" style="298" customWidth="1"/>
    <col min="822" max="822" width="5.42578125" style="298" customWidth="1"/>
    <col min="823" max="823" width="23" style="298" customWidth="1"/>
    <col min="824" max="824" width="4.42578125" style="298" customWidth="1"/>
    <col min="825" max="1026" width="8.7109375" style="298" customWidth="1"/>
    <col min="1027" max="16384" width="8.85546875" style="322"/>
  </cols>
  <sheetData>
    <row r="1" spans="1:61" ht="63.75" x14ac:dyDescent="0.5">
      <c r="A1" s="280" t="s">
        <v>207</v>
      </c>
      <c r="B1" s="281" t="s">
        <v>208</v>
      </c>
      <c r="C1" s="282">
        <f>SUM(C2:C124)</f>
        <v>0</v>
      </c>
      <c r="D1" s="283" t="s">
        <v>210</v>
      </c>
      <c r="E1" s="284" t="s">
        <v>211</v>
      </c>
      <c r="F1" s="283" t="s">
        <v>212</v>
      </c>
      <c r="G1" s="285" t="s">
        <v>306</v>
      </c>
      <c r="H1" s="283" t="s">
        <v>214</v>
      </c>
      <c r="I1" s="286" t="s">
        <v>432</v>
      </c>
      <c r="J1" s="286" t="s">
        <v>433</v>
      </c>
      <c r="K1" s="287" t="s">
        <v>434</v>
      </c>
      <c r="L1" s="288" t="s">
        <v>218</v>
      </c>
      <c r="M1" s="288" t="s">
        <v>99</v>
      </c>
      <c r="N1" s="288" t="s">
        <v>219</v>
      </c>
      <c r="O1" s="289" t="s">
        <v>220</v>
      </c>
      <c r="P1" s="288" t="s">
        <v>221</v>
      </c>
      <c r="Q1" s="288" t="s">
        <v>99</v>
      </c>
      <c r="R1" s="290" t="s">
        <v>435</v>
      </c>
      <c r="S1" s="289" t="s">
        <v>223</v>
      </c>
      <c r="T1" s="288" t="s">
        <v>221</v>
      </c>
      <c r="U1" s="288" t="s">
        <v>99</v>
      </c>
      <c r="V1" s="290" t="s">
        <v>226</v>
      </c>
      <c r="W1" s="291" t="s">
        <v>224</v>
      </c>
      <c r="X1" s="288" t="s">
        <v>221</v>
      </c>
      <c r="Y1" s="288" t="s">
        <v>99</v>
      </c>
      <c r="Z1" s="290" t="s">
        <v>226</v>
      </c>
      <c r="AA1" s="289" t="s">
        <v>225</v>
      </c>
      <c r="AB1" s="288" t="s">
        <v>221</v>
      </c>
      <c r="AC1" s="288" t="s">
        <v>99</v>
      </c>
      <c r="AD1" s="292" t="s">
        <v>226</v>
      </c>
      <c r="AE1" s="291" t="s">
        <v>227</v>
      </c>
      <c r="AF1" s="288" t="s">
        <v>221</v>
      </c>
      <c r="AG1" s="288" t="s">
        <v>99</v>
      </c>
      <c r="AH1" s="292" t="s">
        <v>226</v>
      </c>
      <c r="AI1" s="291" t="s">
        <v>228</v>
      </c>
      <c r="AJ1" s="288" t="s">
        <v>221</v>
      </c>
      <c r="AK1" s="288" t="s">
        <v>99</v>
      </c>
      <c r="AL1" s="292" t="s">
        <v>226</v>
      </c>
      <c r="AM1" s="291" t="s">
        <v>230</v>
      </c>
      <c r="AN1" s="288" t="s">
        <v>221</v>
      </c>
      <c r="AO1" s="288" t="s">
        <v>99</v>
      </c>
      <c r="AP1" s="292" t="s">
        <v>226</v>
      </c>
      <c r="AQ1" s="291" t="s">
        <v>231</v>
      </c>
      <c r="AR1" s="288" t="s">
        <v>221</v>
      </c>
      <c r="AS1" s="288" t="s">
        <v>99</v>
      </c>
      <c r="AT1" s="292" t="s">
        <v>226</v>
      </c>
      <c r="AU1" s="291" t="s">
        <v>232</v>
      </c>
      <c r="AV1" s="288" t="s">
        <v>221</v>
      </c>
      <c r="AW1" s="288" t="s">
        <v>99</v>
      </c>
      <c r="AX1" s="292" t="s">
        <v>226</v>
      </c>
      <c r="AY1" s="291" t="s">
        <v>233</v>
      </c>
      <c r="AZ1" s="293" t="s">
        <v>234</v>
      </c>
      <c r="BA1" s="294" t="s">
        <v>235</v>
      </c>
      <c r="BB1" s="293" t="s">
        <v>236</v>
      </c>
      <c r="BC1" s="295" t="s">
        <v>237</v>
      </c>
      <c r="BD1" s="295" t="s">
        <v>307</v>
      </c>
      <c r="BE1" s="296"/>
      <c r="BF1" s="297"/>
      <c r="BG1" s="537"/>
      <c r="BH1" s="537"/>
      <c r="BI1" s="537"/>
    </row>
    <row r="2" spans="1:61" x14ac:dyDescent="0.25">
      <c r="A2" s="280">
        <v>1</v>
      </c>
      <c r="B2" s="280" t="str">
        <f t="shared" ref="B2:B33" si="0">IF(A2=BD2,"v","x")</f>
        <v>v</v>
      </c>
      <c r="C2" s="280"/>
      <c r="D2" s="299" t="s">
        <v>436</v>
      </c>
      <c r="E2" s="300">
        <v>116326</v>
      </c>
      <c r="F2" s="300" t="s">
        <v>437</v>
      </c>
      <c r="G2" s="300">
        <f>SUM(K2+O2+S2+W2+AA2+AE2+AI2+AM2+AQ2+AU2+AY2)</f>
        <v>1879.5714285714287</v>
      </c>
      <c r="H2" s="300">
        <v>2008</v>
      </c>
      <c r="I2" s="178">
        <f>Aantallen!$B$1-H2</f>
        <v>12</v>
      </c>
      <c r="J2" s="301">
        <f t="shared" ref="J2:J33" si="1">G2-K2</f>
        <v>306.85714285714289</v>
      </c>
      <c r="K2" s="287">
        <v>1572.7142857142858</v>
      </c>
      <c r="L2" s="302">
        <v>7</v>
      </c>
      <c r="M2" s="302">
        <v>5</v>
      </c>
      <c r="N2" s="302">
        <v>29</v>
      </c>
      <c r="O2" s="303">
        <f t="shared" ref="O2:O33" si="2">SUM(M2*10+N2)/L2*10</f>
        <v>112.85714285714286</v>
      </c>
      <c r="P2" s="302">
        <v>10</v>
      </c>
      <c r="Q2" s="302">
        <v>7</v>
      </c>
      <c r="R2" s="302">
        <v>40</v>
      </c>
      <c r="S2" s="303">
        <f t="shared" ref="S2:S33" si="3">SUM(Q2*10+R2)/P2*10</f>
        <v>110</v>
      </c>
      <c r="T2" s="302">
        <v>1</v>
      </c>
      <c r="U2" s="302"/>
      <c r="V2" s="302"/>
      <c r="W2" s="303">
        <f t="shared" ref="W2:W33" si="4">SUM(U2*10+V2)/T2*10</f>
        <v>0</v>
      </c>
      <c r="X2" s="302">
        <v>1</v>
      </c>
      <c r="Y2" s="302"/>
      <c r="Z2" s="302"/>
      <c r="AA2" s="303">
        <f t="shared" ref="AA2:AA33" si="5">SUM(Y2*10+Z2)/X2*10</f>
        <v>0</v>
      </c>
      <c r="AB2" s="302">
        <v>1</v>
      </c>
      <c r="AC2" s="302"/>
      <c r="AD2" s="302"/>
      <c r="AE2" s="303">
        <f t="shared" ref="AE2:AE33" si="6">SUM(AC2*10+AD2)/AB2*10</f>
        <v>0</v>
      </c>
      <c r="AF2" s="302">
        <v>1</v>
      </c>
      <c r="AG2" s="302"/>
      <c r="AH2" s="302"/>
      <c r="AI2" s="303">
        <f t="shared" ref="AI2:AI33" si="7">SUM(AG2*10+AH2)/AF2*10</f>
        <v>0</v>
      </c>
      <c r="AJ2" s="302">
        <v>10</v>
      </c>
      <c r="AK2" s="302">
        <v>4</v>
      </c>
      <c r="AL2" s="302">
        <v>44</v>
      </c>
      <c r="AM2" s="303">
        <f t="shared" ref="AM2:AM33" si="8">SUM(AK2*10+AL2)/AJ2*10</f>
        <v>84</v>
      </c>
      <c r="AN2" s="302">
        <v>1</v>
      </c>
      <c r="AO2" s="302">
        <v>0</v>
      </c>
      <c r="AP2" s="302">
        <v>0</v>
      </c>
      <c r="AQ2" s="303">
        <f t="shared" ref="AQ2:AQ33" si="9">SUM(AO2*10+AP2)/AN2*10</f>
        <v>0</v>
      </c>
      <c r="AR2" s="302">
        <v>1</v>
      </c>
      <c r="AS2" s="302">
        <v>0</v>
      </c>
      <c r="AT2" s="302">
        <v>0</v>
      </c>
      <c r="AU2" s="303">
        <f t="shared" ref="AU2:AU33" si="10">SUM(AS2*10+AT2)/AR2*10</f>
        <v>0</v>
      </c>
      <c r="AV2" s="302">
        <v>1</v>
      </c>
      <c r="AW2" s="302">
        <v>0</v>
      </c>
      <c r="AX2" s="302">
        <v>0</v>
      </c>
      <c r="AY2" s="303">
        <f t="shared" ref="AY2:AY33" si="11">SUM(AW2*10+AX2)/AV2*10</f>
        <v>0</v>
      </c>
      <c r="AZ2" s="304">
        <f t="shared" ref="AZ2:AZ33" si="12">IF(G2&lt;250,0,IF(G2&lt;500,250,IF(G2&lt;750,"500",IF(G2&lt;1000,750,IF(G2&lt;1500,1000,IF(G2&lt;2000,1500,IF(G2&lt;2500,2000,IF(G2&lt;3000,2500,3000))))))))</f>
        <v>1500</v>
      </c>
      <c r="BA2" s="182">
        <v>1500</v>
      </c>
      <c r="BB2" s="300">
        <f t="shared" ref="BB2:BB33" si="13">AZ2-BA2</f>
        <v>0</v>
      </c>
      <c r="BC2" s="304" t="str">
        <f t="shared" ref="BC2:BC33" si="14">IF(BB2=0,"geen actie",CONCATENATE("diploma uitschrijven: ",AZ2," punten"))</f>
        <v>geen actie</v>
      </c>
      <c r="BD2" s="280">
        <v>1</v>
      </c>
      <c r="BF2" s="305"/>
    </row>
    <row r="3" spans="1:61" ht="15.4" customHeight="1" x14ac:dyDescent="0.25">
      <c r="A3" s="280">
        <v>2</v>
      </c>
      <c r="B3" s="280" t="str">
        <f t="shared" si="0"/>
        <v>v</v>
      </c>
      <c r="C3" s="306"/>
      <c r="D3" s="307" t="s">
        <v>438</v>
      </c>
      <c r="E3" s="300">
        <v>115872</v>
      </c>
      <c r="F3" s="300" t="s">
        <v>247</v>
      </c>
      <c r="G3" s="300">
        <f>SUM(K3+O3+S3+W3+AA3+AE3+AI3+AM3+AQ3+AU3+AY3)</f>
        <v>570.11363636363637</v>
      </c>
      <c r="H3" s="300">
        <v>2004</v>
      </c>
      <c r="I3" s="178">
        <f>Aantallen!$B$1-H3</f>
        <v>16</v>
      </c>
      <c r="J3" s="301">
        <f t="shared" si="1"/>
        <v>0</v>
      </c>
      <c r="K3" s="287">
        <v>570.11363636363637</v>
      </c>
      <c r="L3" s="302">
        <v>1</v>
      </c>
      <c r="M3" s="302"/>
      <c r="N3" s="302"/>
      <c r="O3" s="303">
        <f t="shared" si="2"/>
        <v>0</v>
      </c>
      <c r="P3" s="302">
        <v>1</v>
      </c>
      <c r="Q3" s="302"/>
      <c r="R3" s="302"/>
      <c r="S3" s="303">
        <f t="shared" si="3"/>
        <v>0</v>
      </c>
      <c r="T3" s="302">
        <v>1</v>
      </c>
      <c r="U3" s="302"/>
      <c r="V3" s="302"/>
      <c r="W3" s="303">
        <f t="shared" si="4"/>
        <v>0</v>
      </c>
      <c r="X3" s="302">
        <v>1</v>
      </c>
      <c r="Y3" s="302"/>
      <c r="Z3" s="302"/>
      <c r="AA3" s="303">
        <f t="shared" si="5"/>
        <v>0</v>
      </c>
      <c r="AB3" s="302">
        <v>1</v>
      </c>
      <c r="AC3" s="302"/>
      <c r="AD3" s="302"/>
      <c r="AE3" s="303">
        <f t="shared" si="6"/>
        <v>0</v>
      </c>
      <c r="AF3" s="302">
        <v>1</v>
      </c>
      <c r="AG3" s="302"/>
      <c r="AH3" s="302"/>
      <c r="AI3" s="303">
        <f t="shared" si="7"/>
        <v>0</v>
      </c>
      <c r="AJ3" s="302">
        <v>1</v>
      </c>
      <c r="AK3" s="302">
        <v>0</v>
      </c>
      <c r="AL3" s="302">
        <v>0</v>
      </c>
      <c r="AM3" s="303">
        <f t="shared" si="8"/>
        <v>0</v>
      </c>
      <c r="AN3" s="302">
        <v>1</v>
      </c>
      <c r="AO3" s="302">
        <v>0</v>
      </c>
      <c r="AP3" s="302">
        <v>0</v>
      </c>
      <c r="AQ3" s="303">
        <f t="shared" si="9"/>
        <v>0</v>
      </c>
      <c r="AR3" s="302">
        <v>1</v>
      </c>
      <c r="AS3" s="302">
        <v>0</v>
      </c>
      <c r="AT3" s="302">
        <v>0</v>
      </c>
      <c r="AU3" s="303">
        <f t="shared" si="10"/>
        <v>0</v>
      </c>
      <c r="AV3" s="302">
        <v>1</v>
      </c>
      <c r="AW3" s="302">
        <v>0</v>
      </c>
      <c r="AX3" s="302">
        <v>0</v>
      </c>
      <c r="AY3" s="303">
        <f t="shared" si="11"/>
        <v>0</v>
      </c>
      <c r="AZ3" s="304" t="str">
        <f t="shared" si="12"/>
        <v>500</v>
      </c>
      <c r="BA3" s="308">
        <v>500</v>
      </c>
      <c r="BB3" s="300">
        <f t="shared" si="13"/>
        <v>0</v>
      </c>
      <c r="BC3" s="304" t="str">
        <f t="shared" si="14"/>
        <v>geen actie</v>
      </c>
      <c r="BD3" s="280">
        <v>2</v>
      </c>
      <c r="BF3" s="305"/>
    </row>
    <row r="4" spans="1:61" s="305" customFormat="1" x14ac:dyDescent="0.25">
      <c r="A4" s="280">
        <v>3</v>
      </c>
      <c r="B4" s="280" t="str">
        <f t="shared" si="0"/>
        <v>v</v>
      </c>
      <c r="C4" s="280"/>
      <c r="D4" s="307" t="s">
        <v>439</v>
      </c>
      <c r="E4" s="300">
        <v>116707</v>
      </c>
      <c r="F4" s="300" t="s">
        <v>440</v>
      </c>
      <c r="G4" s="300">
        <f>SUM(K4+O4+S4+W4+AA4+AE4+AI4+AM4+AQ4+AU4+AY4)</f>
        <v>920.42857142857144</v>
      </c>
      <c r="H4" s="300">
        <v>2007</v>
      </c>
      <c r="I4" s="178">
        <f>Aantallen!$B$1-H4</f>
        <v>13</v>
      </c>
      <c r="J4" s="301">
        <f t="shared" si="1"/>
        <v>86.428571428571445</v>
      </c>
      <c r="K4" s="287">
        <v>834</v>
      </c>
      <c r="L4" s="302">
        <v>7</v>
      </c>
      <c r="M4" s="302">
        <v>2</v>
      </c>
      <c r="N4" s="302">
        <v>23</v>
      </c>
      <c r="O4" s="303">
        <f t="shared" si="2"/>
        <v>61.428571428571431</v>
      </c>
      <c r="P4" s="302">
        <v>4</v>
      </c>
      <c r="Q4" s="302">
        <v>0</v>
      </c>
      <c r="R4" s="302">
        <v>10</v>
      </c>
      <c r="S4" s="303">
        <f t="shared" si="3"/>
        <v>25</v>
      </c>
      <c r="T4" s="302">
        <v>1</v>
      </c>
      <c r="U4" s="302"/>
      <c r="V4" s="302"/>
      <c r="W4" s="303">
        <f t="shared" si="4"/>
        <v>0</v>
      </c>
      <c r="X4" s="302">
        <v>1</v>
      </c>
      <c r="Y4" s="302"/>
      <c r="Z4" s="302"/>
      <c r="AA4" s="303">
        <f t="shared" si="5"/>
        <v>0</v>
      </c>
      <c r="AB4" s="302">
        <v>1</v>
      </c>
      <c r="AC4" s="302"/>
      <c r="AD4" s="302"/>
      <c r="AE4" s="303">
        <f t="shared" si="6"/>
        <v>0</v>
      </c>
      <c r="AF4" s="302">
        <v>1</v>
      </c>
      <c r="AG4" s="302"/>
      <c r="AH4" s="302"/>
      <c r="AI4" s="303">
        <f t="shared" si="7"/>
        <v>0</v>
      </c>
      <c r="AJ4" s="302">
        <v>1</v>
      </c>
      <c r="AK4" s="302">
        <v>0</v>
      </c>
      <c r="AL4" s="302">
        <v>0</v>
      </c>
      <c r="AM4" s="303">
        <f t="shared" si="8"/>
        <v>0</v>
      </c>
      <c r="AN4" s="302">
        <v>1</v>
      </c>
      <c r="AO4" s="302">
        <v>0</v>
      </c>
      <c r="AP4" s="302">
        <v>0</v>
      </c>
      <c r="AQ4" s="303">
        <f t="shared" si="9"/>
        <v>0</v>
      </c>
      <c r="AR4" s="302">
        <v>1</v>
      </c>
      <c r="AS4" s="302">
        <v>0</v>
      </c>
      <c r="AT4" s="302">
        <v>0</v>
      </c>
      <c r="AU4" s="303">
        <f t="shared" si="10"/>
        <v>0</v>
      </c>
      <c r="AV4" s="302">
        <v>1</v>
      </c>
      <c r="AW4" s="302">
        <v>0</v>
      </c>
      <c r="AX4" s="302">
        <v>0</v>
      </c>
      <c r="AY4" s="303">
        <f t="shared" si="11"/>
        <v>0</v>
      </c>
      <c r="AZ4" s="304">
        <f t="shared" si="12"/>
        <v>750</v>
      </c>
      <c r="BA4" s="182">
        <v>750</v>
      </c>
      <c r="BB4" s="300">
        <f t="shared" si="13"/>
        <v>0</v>
      </c>
      <c r="BC4" s="304" t="str">
        <f t="shared" si="14"/>
        <v>geen actie</v>
      </c>
      <c r="BD4" s="280">
        <v>3</v>
      </c>
      <c r="BE4" s="298"/>
    </row>
    <row r="5" spans="1:61" s="305" customFormat="1" ht="16.149999999999999" customHeight="1" x14ac:dyDescent="0.25">
      <c r="A5" s="280">
        <v>5</v>
      </c>
      <c r="B5" s="280" t="str">
        <f t="shared" si="0"/>
        <v>v</v>
      </c>
      <c r="C5" s="306"/>
      <c r="D5" s="307" t="s">
        <v>441</v>
      </c>
      <c r="E5" s="300">
        <v>118453</v>
      </c>
      <c r="F5" s="300" t="s">
        <v>437</v>
      </c>
      <c r="G5" s="300">
        <f>SUM(K5+O5+S5+W5+AA5+AE5+AI5+AM5+AQ5+AU5+AY5)</f>
        <v>101.25</v>
      </c>
      <c r="H5" s="300">
        <v>2006</v>
      </c>
      <c r="I5" s="178">
        <f>Aantallen!$B$1-H5</f>
        <v>14</v>
      </c>
      <c r="J5" s="301">
        <f t="shared" si="1"/>
        <v>0</v>
      </c>
      <c r="K5" s="287">
        <v>101.25</v>
      </c>
      <c r="L5" s="302">
        <v>1</v>
      </c>
      <c r="M5" s="302"/>
      <c r="N5" s="302"/>
      <c r="O5" s="303">
        <f t="shared" si="2"/>
        <v>0</v>
      </c>
      <c r="P5" s="302">
        <v>1</v>
      </c>
      <c r="Q5" s="302"/>
      <c r="R5" s="302"/>
      <c r="S5" s="303">
        <f t="shared" si="3"/>
        <v>0</v>
      </c>
      <c r="T5" s="302">
        <v>1</v>
      </c>
      <c r="U5" s="302"/>
      <c r="V5" s="302"/>
      <c r="W5" s="303">
        <f t="shared" si="4"/>
        <v>0</v>
      </c>
      <c r="X5" s="302">
        <v>1</v>
      </c>
      <c r="Y5" s="302"/>
      <c r="Z5" s="302"/>
      <c r="AA5" s="303">
        <f t="shared" si="5"/>
        <v>0</v>
      </c>
      <c r="AB5" s="302">
        <v>1</v>
      </c>
      <c r="AC5" s="302"/>
      <c r="AD5" s="302"/>
      <c r="AE5" s="303">
        <f t="shared" si="6"/>
        <v>0</v>
      </c>
      <c r="AF5" s="302">
        <v>1</v>
      </c>
      <c r="AG5" s="302"/>
      <c r="AH5" s="302"/>
      <c r="AI5" s="303">
        <f t="shared" si="7"/>
        <v>0</v>
      </c>
      <c r="AJ5" s="302">
        <v>1</v>
      </c>
      <c r="AK5" s="302">
        <v>0</v>
      </c>
      <c r="AL5" s="302">
        <v>0</v>
      </c>
      <c r="AM5" s="303">
        <f t="shared" si="8"/>
        <v>0</v>
      </c>
      <c r="AN5" s="302">
        <v>1</v>
      </c>
      <c r="AO5" s="302">
        <v>0</v>
      </c>
      <c r="AP5" s="302">
        <v>0</v>
      </c>
      <c r="AQ5" s="303">
        <f t="shared" si="9"/>
        <v>0</v>
      </c>
      <c r="AR5" s="302">
        <v>1</v>
      </c>
      <c r="AS5" s="302">
        <v>0</v>
      </c>
      <c r="AT5" s="302">
        <v>0</v>
      </c>
      <c r="AU5" s="303">
        <f t="shared" si="10"/>
        <v>0</v>
      </c>
      <c r="AV5" s="302">
        <v>1</v>
      </c>
      <c r="AW5" s="302">
        <v>0</v>
      </c>
      <c r="AX5" s="302">
        <v>0</v>
      </c>
      <c r="AY5" s="303">
        <f t="shared" si="11"/>
        <v>0</v>
      </c>
      <c r="AZ5" s="304">
        <f t="shared" si="12"/>
        <v>0</v>
      </c>
      <c r="BA5" s="308">
        <v>0</v>
      </c>
      <c r="BB5" s="300">
        <f t="shared" si="13"/>
        <v>0</v>
      </c>
      <c r="BC5" s="304" t="str">
        <f t="shared" si="14"/>
        <v>geen actie</v>
      </c>
      <c r="BD5" s="280">
        <v>5</v>
      </c>
      <c r="BE5" s="298"/>
    </row>
    <row r="6" spans="1:61" s="305" customFormat="1" x14ac:dyDescent="0.25">
      <c r="A6" s="280">
        <v>39</v>
      </c>
      <c r="B6" s="280" t="str">
        <f t="shared" si="0"/>
        <v>v</v>
      </c>
      <c r="C6" s="306"/>
      <c r="D6" s="174" t="s">
        <v>484</v>
      </c>
      <c r="E6" s="191">
        <v>117111</v>
      </c>
      <c r="F6" s="187" t="s">
        <v>254</v>
      </c>
      <c r="G6" s="153">
        <f>SUM(K6+P6+U6+Z6+AE6+AJ6+AO6+AT6+AY6+BD6+BI6)</f>
        <v>724</v>
      </c>
      <c r="H6" s="153">
        <v>2008</v>
      </c>
      <c r="I6" s="178">
        <f>Aantallen!$B$1-H6</f>
        <v>12</v>
      </c>
      <c r="J6" s="301">
        <f t="shared" si="1"/>
        <v>41</v>
      </c>
      <c r="K6" s="287">
        <v>683</v>
      </c>
      <c r="L6" s="302">
        <v>1</v>
      </c>
      <c r="M6" s="302"/>
      <c r="N6" s="302"/>
      <c r="O6" s="303">
        <f t="shared" si="2"/>
        <v>0</v>
      </c>
      <c r="P6" s="302">
        <v>1</v>
      </c>
      <c r="Q6" s="302"/>
      <c r="R6" s="302"/>
      <c r="S6" s="303">
        <f t="shared" si="3"/>
        <v>0</v>
      </c>
      <c r="T6" s="302">
        <v>1</v>
      </c>
      <c r="U6" s="302"/>
      <c r="V6" s="302"/>
      <c r="W6" s="303">
        <f t="shared" si="4"/>
        <v>0</v>
      </c>
      <c r="X6" s="302">
        <v>1</v>
      </c>
      <c r="Y6" s="302"/>
      <c r="Z6" s="302"/>
      <c r="AA6" s="303">
        <f t="shared" si="5"/>
        <v>0</v>
      </c>
      <c r="AB6" s="302">
        <v>1</v>
      </c>
      <c r="AC6" s="302"/>
      <c r="AD6" s="302"/>
      <c r="AE6" s="303">
        <f t="shared" si="6"/>
        <v>0</v>
      </c>
      <c r="AF6" s="302">
        <v>1</v>
      </c>
      <c r="AG6" s="302"/>
      <c r="AH6" s="302"/>
      <c r="AI6" s="303">
        <f t="shared" si="7"/>
        <v>0</v>
      </c>
      <c r="AJ6" s="302">
        <v>1</v>
      </c>
      <c r="AK6" s="302">
        <v>0</v>
      </c>
      <c r="AL6" s="302">
        <v>0</v>
      </c>
      <c r="AM6" s="303">
        <f t="shared" si="8"/>
        <v>0</v>
      </c>
      <c r="AN6" s="302">
        <v>1</v>
      </c>
      <c r="AO6" s="302">
        <v>0</v>
      </c>
      <c r="AP6" s="302">
        <v>0</v>
      </c>
      <c r="AQ6" s="303">
        <f t="shared" si="9"/>
        <v>0</v>
      </c>
      <c r="AR6" s="302">
        <v>1</v>
      </c>
      <c r="AS6" s="302">
        <v>0</v>
      </c>
      <c r="AT6" s="302">
        <v>0</v>
      </c>
      <c r="AU6" s="303">
        <f t="shared" si="10"/>
        <v>0</v>
      </c>
      <c r="AV6" s="302">
        <v>1</v>
      </c>
      <c r="AW6" s="302">
        <v>0</v>
      </c>
      <c r="AX6" s="302">
        <v>0</v>
      </c>
      <c r="AY6" s="303">
        <f t="shared" si="11"/>
        <v>0</v>
      </c>
      <c r="AZ6" s="304" t="str">
        <f t="shared" si="12"/>
        <v>500</v>
      </c>
      <c r="BA6" s="308">
        <v>500</v>
      </c>
      <c r="BB6" s="300">
        <f t="shared" si="13"/>
        <v>0</v>
      </c>
      <c r="BC6" s="304" t="str">
        <f t="shared" si="14"/>
        <v>geen actie</v>
      </c>
      <c r="BD6" s="280">
        <v>39</v>
      </c>
      <c r="BE6" s="298"/>
      <c r="BF6" s="298"/>
    </row>
    <row r="7" spans="1:61" s="305" customFormat="1" x14ac:dyDescent="0.25">
      <c r="A7" s="280">
        <v>6</v>
      </c>
      <c r="B7" s="280" t="str">
        <f t="shared" si="0"/>
        <v>v</v>
      </c>
      <c r="C7" s="306"/>
      <c r="D7" s="307" t="s">
        <v>442</v>
      </c>
      <c r="E7" s="300"/>
      <c r="F7" s="300" t="s">
        <v>443</v>
      </c>
      <c r="G7" s="300">
        <f>SUM(K7+O7+S7+W7+AA7+AE7+AI7+AM7+AQ7+AU7+AY7)</f>
        <v>0</v>
      </c>
      <c r="H7" s="300">
        <v>2000</v>
      </c>
      <c r="I7" s="178">
        <f>Aantallen!$B$1-H7</f>
        <v>20</v>
      </c>
      <c r="J7" s="301">
        <f t="shared" si="1"/>
        <v>0</v>
      </c>
      <c r="K7" s="287">
        <v>0</v>
      </c>
      <c r="L7" s="302">
        <v>1</v>
      </c>
      <c r="M7" s="302"/>
      <c r="N7" s="302"/>
      <c r="O7" s="303">
        <f t="shared" si="2"/>
        <v>0</v>
      </c>
      <c r="P7" s="302">
        <v>1</v>
      </c>
      <c r="Q7" s="302"/>
      <c r="R7" s="302"/>
      <c r="S7" s="303">
        <f t="shared" si="3"/>
        <v>0</v>
      </c>
      <c r="T7" s="302">
        <v>1</v>
      </c>
      <c r="U7" s="302"/>
      <c r="V7" s="302"/>
      <c r="W7" s="303">
        <f t="shared" si="4"/>
        <v>0</v>
      </c>
      <c r="X7" s="302">
        <v>1</v>
      </c>
      <c r="Y7" s="302"/>
      <c r="Z7" s="302"/>
      <c r="AA7" s="303">
        <f t="shared" si="5"/>
        <v>0</v>
      </c>
      <c r="AB7" s="302">
        <v>1</v>
      </c>
      <c r="AC7" s="302"/>
      <c r="AD7" s="302"/>
      <c r="AE7" s="303">
        <f t="shared" si="6"/>
        <v>0</v>
      </c>
      <c r="AF7" s="302">
        <v>1</v>
      </c>
      <c r="AG7" s="302"/>
      <c r="AH7" s="302"/>
      <c r="AI7" s="303">
        <f t="shared" si="7"/>
        <v>0</v>
      </c>
      <c r="AJ7" s="302">
        <v>1</v>
      </c>
      <c r="AK7" s="302">
        <v>0</v>
      </c>
      <c r="AL7" s="302">
        <v>0</v>
      </c>
      <c r="AM7" s="303">
        <f t="shared" si="8"/>
        <v>0</v>
      </c>
      <c r="AN7" s="302">
        <v>1</v>
      </c>
      <c r="AO7" s="302">
        <v>0</v>
      </c>
      <c r="AP7" s="302">
        <v>0</v>
      </c>
      <c r="AQ7" s="303">
        <f t="shared" si="9"/>
        <v>0</v>
      </c>
      <c r="AR7" s="302">
        <v>1</v>
      </c>
      <c r="AS7" s="302">
        <v>0</v>
      </c>
      <c r="AT7" s="302">
        <v>0</v>
      </c>
      <c r="AU7" s="303">
        <f t="shared" si="10"/>
        <v>0</v>
      </c>
      <c r="AV7" s="302">
        <v>1</v>
      </c>
      <c r="AW7" s="302">
        <v>0</v>
      </c>
      <c r="AX7" s="302">
        <v>0</v>
      </c>
      <c r="AY7" s="303">
        <f t="shared" si="11"/>
        <v>0</v>
      </c>
      <c r="AZ7" s="304">
        <f t="shared" si="12"/>
        <v>0</v>
      </c>
      <c r="BA7" s="308">
        <v>0</v>
      </c>
      <c r="BB7" s="300">
        <f t="shared" si="13"/>
        <v>0</v>
      </c>
      <c r="BC7" s="304" t="str">
        <f t="shared" si="14"/>
        <v>geen actie</v>
      </c>
      <c r="BD7" s="280">
        <v>6</v>
      </c>
      <c r="BE7" s="298"/>
    </row>
    <row r="8" spans="1:61" x14ac:dyDescent="0.25">
      <c r="A8" s="280">
        <v>40</v>
      </c>
      <c r="B8" s="280" t="str">
        <f t="shared" si="0"/>
        <v>v</v>
      </c>
      <c r="C8" s="306"/>
      <c r="D8" s="323" t="s">
        <v>485</v>
      </c>
      <c r="E8" s="153">
        <v>116408</v>
      </c>
      <c r="F8" s="153" t="s">
        <v>486</v>
      </c>
      <c r="G8" s="153">
        <f>SUM(K8+P8+U8+Z8+AE8+AJ8+AO8+AT8+AY8+BD8+BI8)</f>
        <v>507.83333333333331</v>
      </c>
      <c r="H8" s="153">
        <v>2008</v>
      </c>
      <c r="I8" s="178">
        <f>Aantallen!$B$1-H8</f>
        <v>12</v>
      </c>
      <c r="J8" s="301">
        <f t="shared" si="1"/>
        <v>42</v>
      </c>
      <c r="K8" s="287">
        <v>465.83333333333331</v>
      </c>
      <c r="L8" s="302">
        <v>1</v>
      </c>
      <c r="M8" s="302"/>
      <c r="N8" s="302"/>
      <c r="O8" s="303">
        <f t="shared" si="2"/>
        <v>0</v>
      </c>
      <c r="P8" s="302">
        <v>1</v>
      </c>
      <c r="Q8" s="302"/>
      <c r="R8" s="302"/>
      <c r="S8" s="303">
        <f t="shared" si="3"/>
        <v>0</v>
      </c>
      <c r="T8" s="302">
        <v>1</v>
      </c>
      <c r="U8" s="302"/>
      <c r="V8" s="302"/>
      <c r="W8" s="303">
        <f t="shared" si="4"/>
        <v>0</v>
      </c>
      <c r="X8" s="302">
        <v>1</v>
      </c>
      <c r="Y8" s="302"/>
      <c r="Z8" s="302"/>
      <c r="AA8" s="303">
        <f t="shared" si="5"/>
        <v>0</v>
      </c>
      <c r="AB8" s="302">
        <v>1</v>
      </c>
      <c r="AC8" s="302"/>
      <c r="AD8" s="302"/>
      <c r="AE8" s="303">
        <f t="shared" si="6"/>
        <v>0</v>
      </c>
      <c r="AF8" s="302">
        <v>1</v>
      </c>
      <c r="AG8" s="302"/>
      <c r="AH8" s="302"/>
      <c r="AI8" s="303">
        <f t="shared" si="7"/>
        <v>0</v>
      </c>
      <c r="AJ8" s="302">
        <v>1</v>
      </c>
      <c r="AK8" s="302">
        <v>0</v>
      </c>
      <c r="AL8" s="302">
        <v>0</v>
      </c>
      <c r="AM8" s="303">
        <f t="shared" si="8"/>
        <v>0</v>
      </c>
      <c r="AN8" s="302">
        <v>1</v>
      </c>
      <c r="AO8" s="302">
        <v>0</v>
      </c>
      <c r="AP8" s="302">
        <v>0</v>
      </c>
      <c r="AQ8" s="303">
        <f t="shared" si="9"/>
        <v>0</v>
      </c>
      <c r="AR8" s="302">
        <v>1</v>
      </c>
      <c r="AS8" s="302">
        <v>0</v>
      </c>
      <c r="AT8" s="302">
        <v>0</v>
      </c>
      <c r="AU8" s="303">
        <f t="shared" si="10"/>
        <v>0</v>
      </c>
      <c r="AV8" s="302">
        <v>1</v>
      </c>
      <c r="AW8" s="302">
        <v>0</v>
      </c>
      <c r="AX8" s="302">
        <v>0</v>
      </c>
      <c r="AY8" s="303">
        <f t="shared" si="11"/>
        <v>0</v>
      </c>
      <c r="AZ8" s="304" t="str">
        <f t="shared" si="12"/>
        <v>500</v>
      </c>
      <c r="BA8" s="308">
        <v>500</v>
      </c>
      <c r="BB8" s="300">
        <f t="shared" si="13"/>
        <v>0</v>
      </c>
      <c r="BC8" s="304" t="str">
        <f t="shared" si="14"/>
        <v>geen actie</v>
      </c>
      <c r="BD8" s="280">
        <v>40</v>
      </c>
      <c r="BF8" s="305"/>
    </row>
    <row r="9" spans="1:61" x14ac:dyDescent="0.25">
      <c r="A9" s="280">
        <v>43</v>
      </c>
      <c r="B9" s="280" t="str">
        <f t="shared" si="0"/>
        <v>v</v>
      </c>
      <c r="C9" s="470"/>
      <c r="D9" s="307" t="s">
        <v>668</v>
      </c>
      <c r="E9" s="300">
        <v>119001</v>
      </c>
      <c r="F9" s="300" t="s">
        <v>247</v>
      </c>
      <c r="G9" s="300">
        <f>SUM(K9+O9+S9+W9+AA9+AE9+AI9+AM9+AQ9+AU9+AY9)</f>
        <v>70</v>
      </c>
      <c r="H9" s="300">
        <v>2007</v>
      </c>
      <c r="I9" s="178">
        <f>Aantallen!$B$1-H9</f>
        <v>13</v>
      </c>
      <c r="J9" s="301">
        <f t="shared" si="1"/>
        <v>70</v>
      </c>
      <c r="K9" s="287">
        <v>0</v>
      </c>
      <c r="L9" s="302">
        <v>1</v>
      </c>
      <c r="M9" s="302"/>
      <c r="N9" s="302"/>
      <c r="O9" s="303">
        <f t="shared" si="2"/>
        <v>0</v>
      </c>
      <c r="P9" s="302">
        <v>1</v>
      </c>
      <c r="Q9" s="302"/>
      <c r="R9" s="302"/>
      <c r="S9" s="303">
        <f t="shared" si="3"/>
        <v>0</v>
      </c>
      <c r="T9" s="302">
        <v>1</v>
      </c>
      <c r="U9" s="302"/>
      <c r="V9" s="302"/>
      <c r="W9" s="303">
        <f t="shared" si="4"/>
        <v>0</v>
      </c>
      <c r="X9" s="302">
        <v>1</v>
      </c>
      <c r="Y9" s="302"/>
      <c r="Z9" s="302"/>
      <c r="AA9" s="303">
        <f t="shared" si="5"/>
        <v>0</v>
      </c>
      <c r="AB9" s="302">
        <v>1</v>
      </c>
      <c r="AC9" s="302"/>
      <c r="AD9" s="302"/>
      <c r="AE9" s="303">
        <f t="shared" si="6"/>
        <v>0</v>
      </c>
      <c r="AF9" s="302">
        <v>1</v>
      </c>
      <c r="AG9" s="302"/>
      <c r="AH9" s="302"/>
      <c r="AI9" s="303">
        <f t="shared" si="7"/>
        <v>0</v>
      </c>
      <c r="AJ9" s="302">
        <v>10</v>
      </c>
      <c r="AK9" s="302">
        <v>4</v>
      </c>
      <c r="AL9" s="302">
        <v>30</v>
      </c>
      <c r="AM9" s="303">
        <f t="shared" si="8"/>
        <v>70</v>
      </c>
      <c r="AN9" s="302">
        <v>1</v>
      </c>
      <c r="AO9" s="302">
        <v>0</v>
      </c>
      <c r="AP9" s="302">
        <v>0</v>
      </c>
      <c r="AQ9" s="303">
        <f t="shared" si="9"/>
        <v>0</v>
      </c>
      <c r="AR9" s="302">
        <v>1</v>
      </c>
      <c r="AS9" s="302">
        <v>0</v>
      </c>
      <c r="AT9" s="302">
        <v>0</v>
      </c>
      <c r="AU9" s="303">
        <f t="shared" si="10"/>
        <v>0</v>
      </c>
      <c r="AV9" s="302">
        <v>1</v>
      </c>
      <c r="AW9" s="302">
        <v>0</v>
      </c>
      <c r="AX9" s="302">
        <v>0</v>
      </c>
      <c r="AY9" s="303">
        <f t="shared" si="11"/>
        <v>0</v>
      </c>
      <c r="AZ9" s="304">
        <f t="shared" si="12"/>
        <v>0</v>
      </c>
      <c r="BA9" s="308">
        <v>0</v>
      </c>
      <c r="BB9" s="300">
        <f t="shared" si="13"/>
        <v>0</v>
      </c>
      <c r="BC9" s="304" t="str">
        <f t="shared" si="14"/>
        <v>geen actie</v>
      </c>
      <c r="BD9" s="280">
        <v>43</v>
      </c>
    </row>
    <row r="10" spans="1:61" x14ac:dyDescent="0.25">
      <c r="A10" s="280">
        <v>8</v>
      </c>
      <c r="B10" s="280" t="str">
        <f t="shared" si="0"/>
        <v>v</v>
      </c>
      <c r="C10" s="306"/>
      <c r="D10" s="307" t="s">
        <v>444</v>
      </c>
      <c r="E10" s="300">
        <v>114984</v>
      </c>
      <c r="F10" s="300" t="s">
        <v>440</v>
      </c>
      <c r="G10" s="300">
        <f>SUM(K10+O10+S10+W10+AA10+AE10+AI10+AM10+AQ10+AU10+AY10)</f>
        <v>2559.0547508047489</v>
      </c>
      <c r="H10" s="300">
        <v>2003</v>
      </c>
      <c r="I10" s="178">
        <f>Aantallen!$B$1-H10</f>
        <v>17</v>
      </c>
      <c r="J10" s="301">
        <f t="shared" si="1"/>
        <v>0</v>
      </c>
      <c r="K10" s="287">
        <v>2559.0547508047489</v>
      </c>
      <c r="L10" s="302">
        <v>1</v>
      </c>
      <c r="M10" s="302"/>
      <c r="N10" s="302"/>
      <c r="O10" s="303">
        <f t="shared" si="2"/>
        <v>0</v>
      </c>
      <c r="P10" s="302">
        <v>1</v>
      </c>
      <c r="Q10" s="302"/>
      <c r="R10" s="302"/>
      <c r="S10" s="303">
        <f t="shared" si="3"/>
        <v>0</v>
      </c>
      <c r="T10" s="302">
        <v>1</v>
      </c>
      <c r="U10" s="302"/>
      <c r="V10" s="302"/>
      <c r="W10" s="303">
        <f t="shared" si="4"/>
        <v>0</v>
      </c>
      <c r="X10" s="302">
        <v>1</v>
      </c>
      <c r="Y10" s="302"/>
      <c r="Z10" s="302"/>
      <c r="AA10" s="303">
        <f t="shared" si="5"/>
        <v>0</v>
      </c>
      <c r="AB10" s="302">
        <v>1</v>
      </c>
      <c r="AC10" s="302"/>
      <c r="AD10" s="302"/>
      <c r="AE10" s="303">
        <f t="shared" si="6"/>
        <v>0</v>
      </c>
      <c r="AF10" s="302">
        <v>1</v>
      </c>
      <c r="AG10" s="302"/>
      <c r="AH10" s="302"/>
      <c r="AI10" s="303">
        <f t="shared" si="7"/>
        <v>0</v>
      </c>
      <c r="AJ10" s="302">
        <v>1</v>
      </c>
      <c r="AK10" s="302">
        <v>0</v>
      </c>
      <c r="AL10" s="302">
        <v>0</v>
      </c>
      <c r="AM10" s="303">
        <f t="shared" si="8"/>
        <v>0</v>
      </c>
      <c r="AN10" s="302">
        <v>1</v>
      </c>
      <c r="AO10" s="302">
        <v>0</v>
      </c>
      <c r="AP10" s="302">
        <v>0</v>
      </c>
      <c r="AQ10" s="303">
        <f t="shared" si="9"/>
        <v>0</v>
      </c>
      <c r="AR10" s="302">
        <v>1</v>
      </c>
      <c r="AS10" s="302">
        <v>0</v>
      </c>
      <c r="AT10" s="302">
        <v>0</v>
      </c>
      <c r="AU10" s="303">
        <f t="shared" si="10"/>
        <v>0</v>
      </c>
      <c r="AV10" s="302">
        <v>1</v>
      </c>
      <c r="AW10" s="302">
        <v>0</v>
      </c>
      <c r="AX10" s="302">
        <v>0</v>
      </c>
      <c r="AY10" s="303">
        <f t="shared" si="11"/>
        <v>0</v>
      </c>
      <c r="AZ10" s="304">
        <f t="shared" si="12"/>
        <v>2500</v>
      </c>
      <c r="BA10" s="308">
        <v>2500</v>
      </c>
      <c r="BB10" s="300">
        <f t="shared" si="13"/>
        <v>0</v>
      </c>
      <c r="BC10" s="304" t="str">
        <f t="shared" si="14"/>
        <v>geen actie</v>
      </c>
      <c r="BD10" s="280">
        <v>8</v>
      </c>
      <c r="BE10" s="305"/>
      <c r="BF10" s="305"/>
    </row>
    <row r="11" spans="1:61" x14ac:dyDescent="0.25">
      <c r="A11" s="280">
        <v>37</v>
      </c>
      <c r="B11" s="280" t="str">
        <f t="shared" si="0"/>
        <v>v</v>
      </c>
      <c r="C11" s="306"/>
      <c r="D11" s="311" t="s">
        <v>445</v>
      </c>
      <c r="E11" s="153">
        <v>117570</v>
      </c>
      <c r="F11" s="153" t="s">
        <v>446</v>
      </c>
      <c r="G11" s="153">
        <f>SUM(K11+P11+U11+Z11+AE11+AJ11+AO11+AT11+AY11+BD11+BI11)</f>
        <v>384.72619047619048</v>
      </c>
      <c r="H11" s="153">
        <v>2007</v>
      </c>
      <c r="I11" s="178">
        <f>Aantallen!$B$1-H11</f>
        <v>13</v>
      </c>
      <c r="J11" s="301">
        <f t="shared" si="1"/>
        <v>39</v>
      </c>
      <c r="K11" s="287">
        <v>345.72619047619048</v>
      </c>
      <c r="L11" s="302">
        <v>1</v>
      </c>
      <c r="M11" s="302"/>
      <c r="N11" s="302"/>
      <c r="O11" s="303">
        <f t="shared" si="2"/>
        <v>0</v>
      </c>
      <c r="P11" s="302">
        <v>1</v>
      </c>
      <c r="Q11" s="302"/>
      <c r="R11" s="302"/>
      <c r="S11" s="303">
        <f t="shared" si="3"/>
        <v>0</v>
      </c>
      <c r="T11" s="302">
        <v>1</v>
      </c>
      <c r="U11" s="302"/>
      <c r="V11" s="302"/>
      <c r="W11" s="303">
        <f t="shared" si="4"/>
        <v>0</v>
      </c>
      <c r="X11" s="302">
        <v>1</v>
      </c>
      <c r="Y11" s="302"/>
      <c r="Z11" s="302"/>
      <c r="AA11" s="303">
        <f t="shared" si="5"/>
        <v>0</v>
      </c>
      <c r="AB11" s="302">
        <v>1</v>
      </c>
      <c r="AC11" s="302"/>
      <c r="AD11" s="302"/>
      <c r="AE11" s="303">
        <f t="shared" si="6"/>
        <v>0</v>
      </c>
      <c r="AF11" s="302">
        <v>1</v>
      </c>
      <c r="AG11" s="302"/>
      <c r="AH11" s="302"/>
      <c r="AI11" s="303">
        <f t="shared" si="7"/>
        <v>0</v>
      </c>
      <c r="AJ11" s="302">
        <v>1</v>
      </c>
      <c r="AK11" s="302">
        <v>0</v>
      </c>
      <c r="AL11" s="302">
        <v>0</v>
      </c>
      <c r="AM11" s="303">
        <f t="shared" si="8"/>
        <v>0</v>
      </c>
      <c r="AN11" s="302">
        <v>1</v>
      </c>
      <c r="AO11" s="302">
        <v>0</v>
      </c>
      <c r="AP11" s="302">
        <v>0</v>
      </c>
      <c r="AQ11" s="303">
        <f t="shared" si="9"/>
        <v>0</v>
      </c>
      <c r="AR11" s="302">
        <v>1</v>
      </c>
      <c r="AS11" s="302">
        <v>0</v>
      </c>
      <c r="AT11" s="302">
        <v>0</v>
      </c>
      <c r="AU11" s="303">
        <f t="shared" si="10"/>
        <v>0</v>
      </c>
      <c r="AV11" s="302">
        <v>1</v>
      </c>
      <c r="AW11" s="302">
        <v>0</v>
      </c>
      <c r="AX11" s="302">
        <v>0</v>
      </c>
      <c r="AY11" s="303">
        <f t="shared" si="11"/>
        <v>0</v>
      </c>
      <c r="AZ11" s="304">
        <f t="shared" si="12"/>
        <v>250</v>
      </c>
      <c r="BA11" s="308">
        <v>250</v>
      </c>
      <c r="BB11" s="300">
        <f t="shared" si="13"/>
        <v>0</v>
      </c>
      <c r="BC11" s="304" t="str">
        <f t="shared" si="14"/>
        <v>geen actie</v>
      </c>
      <c r="BD11" s="280">
        <v>37</v>
      </c>
      <c r="BE11" s="305"/>
      <c r="BF11" s="305"/>
    </row>
    <row r="12" spans="1:61" s="305" customFormat="1" x14ac:dyDescent="0.25">
      <c r="A12" s="280">
        <v>9</v>
      </c>
      <c r="B12" s="280" t="str">
        <f t="shared" si="0"/>
        <v>v</v>
      </c>
      <c r="C12" s="306"/>
      <c r="D12" s="307" t="s">
        <v>445</v>
      </c>
      <c r="E12" s="300">
        <v>117570</v>
      </c>
      <c r="F12" s="300" t="s">
        <v>446</v>
      </c>
      <c r="G12" s="300">
        <f>SUM(K12+O12+S12+W12+AA12+AE12+AI12+AM12+AQ12+AU12+AY12)</f>
        <v>346</v>
      </c>
      <c r="H12" s="300">
        <v>2007</v>
      </c>
      <c r="I12" s="178">
        <f>Aantallen!$B$1-H12</f>
        <v>13</v>
      </c>
      <c r="J12" s="301">
        <f t="shared" si="1"/>
        <v>0</v>
      </c>
      <c r="K12" s="287">
        <v>346</v>
      </c>
      <c r="L12" s="302">
        <v>1</v>
      </c>
      <c r="M12" s="302"/>
      <c r="N12" s="302"/>
      <c r="O12" s="303">
        <f t="shared" si="2"/>
        <v>0</v>
      </c>
      <c r="P12" s="302">
        <v>1</v>
      </c>
      <c r="Q12" s="302"/>
      <c r="R12" s="302"/>
      <c r="S12" s="303">
        <f t="shared" si="3"/>
        <v>0</v>
      </c>
      <c r="T12" s="302">
        <v>1</v>
      </c>
      <c r="U12" s="302"/>
      <c r="V12" s="302"/>
      <c r="W12" s="303">
        <f t="shared" si="4"/>
        <v>0</v>
      </c>
      <c r="X12" s="302">
        <v>1</v>
      </c>
      <c r="Y12" s="302"/>
      <c r="Z12" s="302"/>
      <c r="AA12" s="303">
        <f t="shared" si="5"/>
        <v>0</v>
      </c>
      <c r="AB12" s="302">
        <v>1</v>
      </c>
      <c r="AC12" s="302"/>
      <c r="AD12" s="302"/>
      <c r="AE12" s="303">
        <f t="shared" si="6"/>
        <v>0</v>
      </c>
      <c r="AF12" s="302">
        <v>1</v>
      </c>
      <c r="AG12" s="302"/>
      <c r="AH12" s="302"/>
      <c r="AI12" s="303">
        <f t="shared" si="7"/>
        <v>0</v>
      </c>
      <c r="AJ12" s="302">
        <v>1</v>
      </c>
      <c r="AK12" s="302">
        <v>0</v>
      </c>
      <c r="AL12" s="302">
        <v>0</v>
      </c>
      <c r="AM12" s="303">
        <f t="shared" si="8"/>
        <v>0</v>
      </c>
      <c r="AN12" s="302">
        <v>1</v>
      </c>
      <c r="AO12" s="302">
        <v>0</v>
      </c>
      <c r="AP12" s="302">
        <v>0</v>
      </c>
      <c r="AQ12" s="303">
        <f t="shared" si="9"/>
        <v>0</v>
      </c>
      <c r="AR12" s="302">
        <v>1</v>
      </c>
      <c r="AS12" s="302">
        <v>0</v>
      </c>
      <c r="AT12" s="302">
        <v>0</v>
      </c>
      <c r="AU12" s="303">
        <f t="shared" si="10"/>
        <v>0</v>
      </c>
      <c r="AV12" s="302">
        <v>1</v>
      </c>
      <c r="AW12" s="302">
        <v>0</v>
      </c>
      <c r="AX12" s="302">
        <v>0</v>
      </c>
      <c r="AY12" s="303">
        <f t="shared" si="11"/>
        <v>0</v>
      </c>
      <c r="AZ12" s="304">
        <f t="shared" si="12"/>
        <v>250</v>
      </c>
      <c r="BA12" s="182">
        <v>250</v>
      </c>
      <c r="BB12" s="300">
        <f t="shared" si="13"/>
        <v>0</v>
      </c>
      <c r="BC12" s="304" t="str">
        <f t="shared" si="14"/>
        <v>geen actie</v>
      </c>
      <c r="BD12" s="280">
        <v>9</v>
      </c>
    </row>
    <row r="13" spans="1:61" s="305" customFormat="1" x14ac:dyDescent="0.25">
      <c r="A13" s="280">
        <v>10</v>
      </c>
      <c r="B13" s="280" t="str">
        <f t="shared" si="0"/>
        <v>v</v>
      </c>
      <c r="C13" s="306"/>
      <c r="D13" s="307" t="s">
        <v>447</v>
      </c>
      <c r="E13" s="300">
        <v>116748</v>
      </c>
      <c r="F13" s="300" t="s">
        <v>448</v>
      </c>
      <c r="G13" s="300">
        <f>SUM(K13+O13+S13+W13+AA13+AE13+AI13+AM13+AQ13+AU13+AY13)</f>
        <v>67.5</v>
      </c>
      <c r="H13" s="300">
        <v>2006</v>
      </c>
      <c r="I13" s="178">
        <f>Aantallen!$B$1-H13</f>
        <v>14</v>
      </c>
      <c r="J13" s="301">
        <f t="shared" si="1"/>
        <v>0</v>
      </c>
      <c r="K13" s="287">
        <v>67.5</v>
      </c>
      <c r="L13" s="302">
        <v>1</v>
      </c>
      <c r="M13" s="302"/>
      <c r="N13" s="302"/>
      <c r="O13" s="303">
        <f t="shared" si="2"/>
        <v>0</v>
      </c>
      <c r="P13" s="302">
        <v>1</v>
      </c>
      <c r="Q13" s="302"/>
      <c r="R13" s="302"/>
      <c r="S13" s="303">
        <f t="shared" si="3"/>
        <v>0</v>
      </c>
      <c r="T13" s="302">
        <v>1</v>
      </c>
      <c r="U13" s="302"/>
      <c r="V13" s="302"/>
      <c r="W13" s="303">
        <f t="shared" si="4"/>
        <v>0</v>
      </c>
      <c r="X13" s="302">
        <v>1</v>
      </c>
      <c r="Y13" s="302"/>
      <c r="Z13" s="302"/>
      <c r="AA13" s="303">
        <f t="shared" si="5"/>
        <v>0</v>
      </c>
      <c r="AB13" s="302">
        <v>1</v>
      </c>
      <c r="AC13" s="302"/>
      <c r="AD13" s="302"/>
      <c r="AE13" s="303">
        <f t="shared" si="6"/>
        <v>0</v>
      </c>
      <c r="AF13" s="302">
        <v>1</v>
      </c>
      <c r="AG13" s="302"/>
      <c r="AH13" s="302"/>
      <c r="AI13" s="303">
        <f t="shared" si="7"/>
        <v>0</v>
      </c>
      <c r="AJ13" s="302">
        <v>1</v>
      </c>
      <c r="AK13" s="302">
        <v>0</v>
      </c>
      <c r="AL13" s="302">
        <v>0</v>
      </c>
      <c r="AM13" s="303">
        <f t="shared" si="8"/>
        <v>0</v>
      </c>
      <c r="AN13" s="302">
        <v>1</v>
      </c>
      <c r="AO13" s="302">
        <v>0</v>
      </c>
      <c r="AP13" s="302">
        <v>0</v>
      </c>
      <c r="AQ13" s="303">
        <f t="shared" si="9"/>
        <v>0</v>
      </c>
      <c r="AR13" s="302">
        <v>1</v>
      </c>
      <c r="AS13" s="302">
        <v>0</v>
      </c>
      <c r="AT13" s="302">
        <v>0</v>
      </c>
      <c r="AU13" s="303">
        <f t="shared" si="10"/>
        <v>0</v>
      </c>
      <c r="AV13" s="302">
        <v>1</v>
      </c>
      <c r="AW13" s="302">
        <v>0</v>
      </c>
      <c r="AX13" s="302">
        <v>0</v>
      </c>
      <c r="AY13" s="303">
        <f t="shared" si="11"/>
        <v>0</v>
      </c>
      <c r="AZ13" s="304">
        <f t="shared" si="12"/>
        <v>0</v>
      </c>
      <c r="BA13" s="308">
        <v>0</v>
      </c>
      <c r="BB13" s="300">
        <f t="shared" si="13"/>
        <v>0</v>
      </c>
      <c r="BC13" s="304" t="str">
        <f t="shared" si="14"/>
        <v>geen actie</v>
      </c>
      <c r="BD13" s="280">
        <v>10</v>
      </c>
      <c r="BE13" s="298"/>
    </row>
    <row r="14" spans="1:61" s="305" customFormat="1" x14ac:dyDescent="0.25">
      <c r="A14" s="280">
        <v>11</v>
      </c>
      <c r="B14" s="280" t="str">
        <f t="shared" si="0"/>
        <v>v</v>
      </c>
      <c r="C14" s="306"/>
      <c r="D14" s="174" t="s">
        <v>449</v>
      </c>
      <c r="E14" s="191">
        <v>117160</v>
      </c>
      <c r="F14" s="186" t="s">
        <v>293</v>
      </c>
      <c r="G14" s="300">
        <f>SUM(K14+O14+S14+W14+AA14+AE14+AI14+AM14+AQ14+AU14+AY14)</f>
        <v>712</v>
      </c>
      <c r="H14" s="187">
        <v>2007</v>
      </c>
      <c r="I14" s="178">
        <f>Aantallen!$B$1-H14</f>
        <v>13</v>
      </c>
      <c r="J14" s="301">
        <f t="shared" si="1"/>
        <v>0</v>
      </c>
      <c r="K14" s="287">
        <v>712</v>
      </c>
      <c r="L14" s="302">
        <v>1</v>
      </c>
      <c r="M14" s="302"/>
      <c r="N14" s="302"/>
      <c r="O14" s="303">
        <f t="shared" si="2"/>
        <v>0</v>
      </c>
      <c r="P14" s="302">
        <v>1</v>
      </c>
      <c r="Q14" s="302"/>
      <c r="R14" s="302"/>
      <c r="S14" s="303">
        <f t="shared" si="3"/>
        <v>0</v>
      </c>
      <c r="T14" s="302">
        <v>1</v>
      </c>
      <c r="U14" s="302"/>
      <c r="V14" s="302"/>
      <c r="W14" s="303">
        <f t="shared" si="4"/>
        <v>0</v>
      </c>
      <c r="X14" s="302">
        <v>1</v>
      </c>
      <c r="Y14" s="302"/>
      <c r="Z14" s="302"/>
      <c r="AA14" s="303">
        <f t="shared" si="5"/>
        <v>0</v>
      </c>
      <c r="AB14" s="302">
        <v>1</v>
      </c>
      <c r="AC14" s="302"/>
      <c r="AD14" s="302"/>
      <c r="AE14" s="303">
        <f t="shared" si="6"/>
        <v>0</v>
      </c>
      <c r="AF14" s="302">
        <v>1</v>
      </c>
      <c r="AG14" s="302"/>
      <c r="AH14" s="302"/>
      <c r="AI14" s="303">
        <f t="shared" si="7"/>
        <v>0</v>
      </c>
      <c r="AJ14" s="302">
        <v>1</v>
      </c>
      <c r="AK14" s="302">
        <v>0</v>
      </c>
      <c r="AL14" s="302">
        <v>0</v>
      </c>
      <c r="AM14" s="303">
        <f t="shared" si="8"/>
        <v>0</v>
      </c>
      <c r="AN14" s="302">
        <v>1</v>
      </c>
      <c r="AO14" s="302">
        <v>0</v>
      </c>
      <c r="AP14" s="302">
        <v>0</v>
      </c>
      <c r="AQ14" s="303">
        <f t="shared" si="9"/>
        <v>0</v>
      </c>
      <c r="AR14" s="302">
        <v>1</v>
      </c>
      <c r="AS14" s="302">
        <v>0</v>
      </c>
      <c r="AT14" s="302">
        <v>0</v>
      </c>
      <c r="AU14" s="303">
        <f t="shared" si="10"/>
        <v>0</v>
      </c>
      <c r="AV14" s="302">
        <v>1</v>
      </c>
      <c r="AW14" s="302">
        <v>0</v>
      </c>
      <c r="AX14" s="302">
        <v>0</v>
      </c>
      <c r="AY14" s="303">
        <f t="shared" si="11"/>
        <v>0</v>
      </c>
      <c r="AZ14" s="304" t="str">
        <f t="shared" si="12"/>
        <v>500</v>
      </c>
      <c r="BA14" s="308">
        <v>500</v>
      </c>
      <c r="BB14" s="300">
        <f t="shared" si="13"/>
        <v>0</v>
      </c>
      <c r="BC14" s="304" t="str">
        <f t="shared" si="14"/>
        <v>geen actie</v>
      </c>
      <c r="BD14" s="280">
        <v>11</v>
      </c>
      <c r="BE14" s="298"/>
    </row>
    <row r="15" spans="1:61" s="305" customFormat="1" x14ac:dyDescent="0.25">
      <c r="A15" s="280">
        <v>17</v>
      </c>
      <c r="B15" s="280" t="str">
        <f t="shared" si="0"/>
        <v>v</v>
      </c>
      <c r="C15" s="306"/>
      <c r="D15" s="307" t="s">
        <v>450</v>
      </c>
      <c r="E15" s="300"/>
      <c r="F15" s="300" t="s">
        <v>451</v>
      </c>
      <c r="G15" s="300">
        <f>SUM(K15+O15+S15+W15+AA15+AE15+AI15+AM15+AQ15+AU15+AY15)</f>
        <v>116.66666666666666</v>
      </c>
      <c r="H15" s="300">
        <v>2005</v>
      </c>
      <c r="I15" s="178">
        <f>Aantallen!$B$1-H15</f>
        <v>15</v>
      </c>
      <c r="J15" s="301">
        <f t="shared" si="1"/>
        <v>0</v>
      </c>
      <c r="K15" s="287">
        <v>116.66666666666666</v>
      </c>
      <c r="L15" s="302">
        <v>1</v>
      </c>
      <c r="M15" s="302"/>
      <c r="N15" s="302"/>
      <c r="O15" s="303">
        <f t="shared" si="2"/>
        <v>0</v>
      </c>
      <c r="P15" s="302">
        <v>1</v>
      </c>
      <c r="Q15" s="302"/>
      <c r="R15" s="302"/>
      <c r="S15" s="303">
        <f t="shared" si="3"/>
        <v>0</v>
      </c>
      <c r="T15" s="302">
        <v>1</v>
      </c>
      <c r="U15" s="302"/>
      <c r="V15" s="302"/>
      <c r="W15" s="303">
        <f t="shared" si="4"/>
        <v>0</v>
      </c>
      <c r="X15" s="302">
        <v>1</v>
      </c>
      <c r="Y15" s="302"/>
      <c r="Z15" s="302"/>
      <c r="AA15" s="303">
        <f t="shared" si="5"/>
        <v>0</v>
      </c>
      <c r="AB15" s="302">
        <v>1</v>
      </c>
      <c r="AC15" s="302"/>
      <c r="AD15" s="302"/>
      <c r="AE15" s="303">
        <f t="shared" si="6"/>
        <v>0</v>
      </c>
      <c r="AF15" s="302">
        <v>1</v>
      </c>
      <c r="AG15" s="302"/>
      <c r="AH15" s="302"/>
      <c r="AI15" s="303">
        <f t="shared" si="7"/>
        <v>0</v>
      </c>
      <c r="AJ15" s="302">
        <v>1</v>
      </c>
      <c r="AK15" s="302">
        <v>0</v>
      </c>
      <c r="AL15" s="302">
        <v>0</v>
      </c>
      <c r="AM15" s="303">
        <f t="shared" si="8"/>
        <v>0</v>
      </c>
      <c r="AN15" s="302">
        <v>1</v>
      </c>
      <c r="AO15" s="302">
        <v>0</v>
      </c>
      <c r="AP15" s="302">
        <v>0</v>
      </c>
      <c r="AQ15" s="303">
        <f t="shared" si="9"/>
        <v>0</v>
      </c>
      <c r="AR15" s="302">
        <v>1</v>
      </c>
      <c r="AS15" s="302">
        <v>0</v>
      </c>
      <c r="AT15" s="302">
        <v>0</v>
      </c>
      <c r="AU15" s="303">
        <f t="shared" si="10"/>
        <v>0</v>
      </c>
      <c r="AV15" s="302">
        <v>1</v>
      </c>
      <c r="AW15" s="302">
        <v>0</v>
      </c>
      <c r="AX15" s="302">
        <v>0</v>
      </c>
      <c r="AY15" s="303">
        <f t="shared" si="11"/>
        <v>0</v>
      </c>
      <c r="AZ15" s="304">
        <f t="shared" si="12"/>
        <v>0</v>
      </c>
      <c r="BA15" s="308">
        <v>0</v>
      </c>
      <c r="BB15" s="300">
        <f t="shared" si="13"/>
        <v>0</v>
      </c>
      <c r="BC15" s="304" t="str">
        <f t="shared" si="14"/>
        <v>geen actie</v>
      </c>
      <c r="BD15" s="280">
        <v>17</v>
      </c>
      <c r="BE15" s="298"/>
    </row>
    <row r="16" spans="1:61" s="305" customFormat="1" x14ac:dyDescent="0.25">
      <c r="A16" s="280">
        <v>4</v>
      </c>
      <c r="B16" s="280" t="str">
        <f t="shared" si="0"/>
        <v>v</v>
      </c>
      <c r="C16" s="309"/>
      <c r="D16" s="307" t="s">
        <v>452</v>
      </c>
      <c r="E16" s="300"/>
      <c r="F16" s="300" t="s">
        <v>368</v>
      </c>
      <c r="G16" s="300">
        <f>SUM(K16+O16+S16+W16+AA16+AE16+AI16+AM16+AQ16+AU16+AY16)</f>
        <v>81</v>
      </c>
      <c r="H16" s="300">
        <v>2006</v>
      </c>
      <c r="I16" s="178">
        <f>Aantallen!$B$1-H16</f>
        <v>14</v>
      </c>
      <c r="J16" s="301">
        <f t="shared" si="1"/>
        <v>81</v>
      </c>
      <c r="K16" s="287">
        <v>0</v>
      </c>
      <c r="L16" s="302">
        <v>8</v>
      </c>
      <c r="M16" s="302">
        <v>0</v>
      </c>
      <c r="N16" s="302">
        <v>12</v>
      </c>
      <c r="O16" s="303">
        <f t="shared" si="2"/>
        <v>15</v>
      </c>
      <c r="P16" s="302">
        <v>10</v>
      </c>
      <c r="Q16" s="302">
        <v>3</v>
      </c>
      <c r="R16" s="302">
        <v>36</v>
      </c>
      <c r="S16" s="303">
        <f t="shared" si="3"/>
        <v>66</v>
      </c>
      <c r="T16" s="302">
        <v>1</v>
      </c>
      <c r="U16" s="302"/>
      <c r="V16" s="302"/>
      <c r="W16" s="303">
        <f t="shared" si="4"/>
        <v>0</v>
      </c>
      <c r="X16" s="302">
        <v>1</v>
      </c>
      <c r="Y16" s="302"/>
      <c r="Z16" s="302"/>
      <c r="AA16" s="303">
        <f t="shared" si="5"/>
        <v>0</v>
      </c>
      <c r="AB16" s="302">
        <v>1</v>
      </c>
      <c r="AC16" s="302"/>
      <c r="AD16" s="302"/>
      <c r="AE16" s="303">
        <f t="shared" si="6"/>
        <v>0</v>
      </c>
      <c r="AF16" s="302">
        <v>1</v>
      </c>
      <c r="AG16" s="302"/>
      <c r="AH16" s="302"/>
      <c r="AI16" s="303">
        <f t="shared" si="7"/>
        <v>0</v>
      </c>
      <c r="AJ16" s="302">
        <v>1</v>
      </c>
      <c r="AK16" s="302">
        <v>0</v>
      </c>
      <c r="AL16" s="302">
        <v>0</v>
      </c>
      <c r="AM16" s="303">
        <f t="shared" si="8"/>
        <v>0</v>
      </c>
      <c r="AN16" s="302">
        <v>1</v>
      </c>
      <c r="AO16" s="302">
        <v>0</v>
      </c>
      <c r="AP16" s="302">
        <v>0</v>
      </c>
      <c r="AQ16" s="303">
        <f t="shared" si="9"/>
        <v>0</v>
      </c>
      <c r="AR16" s="302">
        <v>1</v>
      </c>
      <c r="AS16" s="302">
        <v>0</v>
      </c>
      <c r="AT16" s="302">
        <v>0</v>
      </c>
      <c r="AU16" s="303">
        <f t="shared" si="10"/>
        <v>0</v>
      </c>
      <c r="AV16" s="302">
        <v>1</v>
      </c>
      <c r="AW16" s="302">
        <v>0</v>
      </c>
      <c r="AX16" s="302">
        <v>0</v>
      </c>
      <c r="AY16" s="303">
        <f t="shared" si="11"/>
        <v>0</v>
      </c>
      <c r="AZ16" s="304">
        <f t="shared" si="12"/>
        <v>0</v>
      </c>
      <c r="BA16" s="308">
        <v>0</v>
      </c>
      <c r="BB16" s="300">
        <f t="shared" si="13"/>
        <v>0</v>
      </c>
      <c r="BC16" s="304" t="str">
        <f t="shared" si="14"/>
        <v>geen actie</v>
      </c>
      <c r="BD16" s="280">
        <v>4</v>
      </c>
      <c r="BE16" s="298"/>
    </row>
    <row r="17" spans="1:58" x14ac:dyDescent="0.25">
      <c r="A17" s="280">
        <v>41</v>
      </c>
      <c r="B17" s="280" t="str">
        <f t="shared" si="0"/>
        <v>v</v>
      </c>
      <c r="C17" s="306"/>
      <c r="D17" s="311" t="s">
        <v>490</v>
      </c>
      <c r="E17" s="153">
        <v>118369</v>
      </c>
      <c r="F17" s="153" t="s">
        <v>454</v>
      </c>
      <c r="G17" s="153">
        <f>SUM(K17+P17+U17+Z17+AE17+AJ17+AO17+AT17+AY17+BD17+BI17)</f>
        <v>118</v>
      </c>
      <c r="H17" s="153">
        <v>2008</v>
      </c>
      <c r="I17" s="178">
        <f>Aantallen!$B$1-H17</f>
        <v>12</v>
      </c>
      <c r="J17" s="301">
        <f t="shared" si="1"/>
        <v>43</v>
      </c>
      <c r="K17" s="287">
        <v>75</v>
      </c>
      <c r="L17" s="302">
        <v>1</v>
      </c>
      <c r="M17" s="302"/>
      <c r="N17" s="302"/>
      <c r="O17" s="303">
        <f t="shared" si="2"/>
        <v>0</v>
      </c>
      <c r="P17" s="302">
        <v>1</v>
      </c>
      <c r="Q17" s="302"/>
      <c r="R17" s="302"/>
      <c r="S17" s="303">
        <f t="shared" si="3"/>
        <v>0</v>
      </c>
      <c r="T17" s="302">
        <v>1</v>
      </c>
      <c r="U17" s="302"/>
      <c r="V17" s="302"/>
      <c r="W17" s="303">
        <f t="shared" si="4"/>
        <v>0</v>
      </c>
      <c r="X17" s="302">
        <v>1</v>
      </c>
      <c r="Y17" s="302"/>
      <c r="Z17" s="302"/>
      <c r="AA17" s="303">
        <f t="shared" si="5"/>
        <v>0</v>
      </c>
      <c r="AB17" s="302">
        <v>1</v>
      </c>
      <c r="AC17" s="302"/>
      <c r="AD17" s="302"/>
      <c r="AE17" s="303">
        <f t="shared" si="6"/>
        <v>0</v>
      </c>
      <c r="AF17" s="302">
        <v>1</v>
      </c>
      <c r="AG17" s="302"/>
      <c r="AH17" s="302"/>
      <c r="AI17" s="303">
        <f t="shared" si="7"/>
        <v>0</v>
      </c>
      <c r="AJ17" s="302">
        <v>1</v>
      </c>
      <c r="AK17" s="302">
        <v>0</v>
      </c>
      <c r="AL17" s="302">
        <v>0</v>
      </c>
      <c r="AM17" s="303">
        <f t="shared" si="8"/>
        <v>0</v>
      </c>
      <c r="AN17" s="302">
        <v>1</v>
      </c>
      <c r="AO17" s="302">
        <v>0</v>
      </c>
      <c r="AP17" s="302">
        <v>0</v>
      </c>
      <c r="AQ17" s="303">
        <f t="shared" si="9"/>
        <v>0</v>
      </c>
      <c r="AR17" s="302">
        <v>1</v>
      </c>
      <c r="AS17" s="302">
        <v>0</v>
      </c>
      <c r="AT17" s="302">
        <v>0</v>
      </c>
      <c r="AU17" s="303">
        <f t="shared" si="10"/>
        <v>0</v>
      </c>
      <c r="AV17" s="302">
        <v>1</v>
      </c>
      <c r="AW17" s="302">
        <v>0</v>
      </c>
      <c r="AX17" s="302">
        <v>0</v>
      </c>
      <c r="AY17" s="303">
        <f t="shared" si="11"/>
        <v>0</v>
      </c>
      <c r="AZ17" s="304">
        <f t="shared" si="12"/>
        <v>0</v>
      </c>
      <c r="BA17" s="308">
        <v>0</v>
      </c>
      <c r="BB17" s="300">
        <f t="shared" si="13"/>
        <v>0</v>
      </c>
      <c r="BC17" s="304" t="str">
        <f t="shared" si="14"/>
        <v>geen actie</v>
      </c>
      <c r="BD17" s="280">
        <v>41</v>
      </c>
    </row>
    <row r="18" spans="1:58" x14ac:dyDescent="0.25">
      <c r="A18" s="280">
        <v>38</v>
      </c>
      <c r="B18" s="280" t="str">
        <f t="shared" si="0"/>
        <v>v</v>
      </c>
      <c r="C18" s="306"/>
      <c r="D18" s="311" t="s">
        <v>453</v>
      </c>
      <c r="E18" s="153">
        <v>118368</v>
      </c>
      <c r="F18" s="153" t="s">
        <v>454</v>
      </c>
      <c r="G18" s="153">
        <f>SUM(K18+P18+U18+Z18+AE18+AJ18+AO18+AT18+AY18+BD18+BI18)</f>
        <v>156.25</v>
      </c>
      <c r="H18" s="153">
        <v>2007</v>
      </c>
      <c r="I18" s="178">
        <f>Aantallen!$B$1-H18</f>
        <v>13</v>
      </c>
      <c r="J18" s="301">
        <f t="shared" si="1"/>
        <v>40</v>
      </c>
      <c r="K18" s="287">
        <v>116.25</v>
      </c>
      <c r="L18" s="302">
        <v>1</v>
      </c>
      <c r="M18" s="302"/>
      <c r="N18" s="302"/>
      <c r="O18" s="303">
        <f t="shared" si="2"/>
        <v>0</v>
      </c>
      <c r="P18" s="302">
        <v>1</v>
      </c>
      <c r="Q18" s="302"/>
      <c r="R18" s="302"/>
      <c r="S18" s="303">
        <f t="shared" si="3"/>
        <v>0</v>
      </c>
      <c r="T18" s="302">
        <v>1</v>
      </c>
      <c r="U18" s="302"/>
      <c r="V18" s="302"/>
      <c r="W18" s="303">
        <f t="shared" si="4"/>
        <v>0</v>
      </c>
      <c r="X18" s="302">
        <v>1</v>
      </c>
      <c r="Y18" s="302"/>
      <c r="Z18" s="302"/>
      <c r="AA18" s="303">
        <f t="shared" si="5"/>
        <v>0</v>
      </c>
      <c r="AB18" s="302">
        <v>1</v>
      </c>
      <c r="AC18" s="302"/>
      <c r="AD18" s="302"/>
      <c r="AE18" s="303">
        <f t="shared" si="6"/>
        <v>0</v>
      </c>
      <c r="AF18" s="302">
        <v>1</v>
      </c>
      <c r="AG18" s="302"/>
      <c r="AH18" s="302"/>
      <c r="AI18" s="303">
        <f t="shared" si="7"/>
        <v>0</v>
      </c>
      <c r="AJ18" s="302">
        <v>1</v>
      </c>
      <c r="AK18" s="302">
        <v>0</v>
      </c>
      <c r="AL18" s="302">
        <v>0</v>
      </c>
      <c r="AM18" s="303">
        <f t="shared" si="8"/>
        <v>0</v>
      </c>
      <c r="AN18" s="302">
        <v>1</v>
      </c>
      <c r="AO18" s="302">
        <v>0</v>
      </c>
      <c r="AP18" s="302">
        <v>0</v>
      </c>
      <c r="AQ18" s="303">
        <f t="shared" si="9"/>
        <v>0</v>
      </c>
      <c r="AR18" s="302">
        <v>1</v>
      </c>
      <c r="AS18" s="302">
        <v>0</v>
      </c>
      <c r="AT18" s="302">
        <v>0</v>
      </c>
      <c r="AU18" s="303">
        <f t="shared" si="10"/>
        <v>0</v>
      </c>
      <c r="AV18" s="302">
        <v>1</v>
      </c>
      <c r="AW18" s="302">
        <v>0</v>
      </c>
      <c r="AX18" s="302">
        <v>0</v>
      </c>
      <c r="AY18" s="303">
        <f t="shared" si="11"/>
        <v>0</v>
      </c>
      <c r="AZ18" s="304">
        <f t="shared" si="12"/>
        <v>0</v>
      </c>
      <c r="BA18" s="308">
        <v>0</v>
      </c>
      <c r="BB18" s="300">
        <f t="shared" si="13"/>
        <v>0</v>
      </c>
      <c r="BC18" s="304" t="str">
        <f t="shared" si="14"/>
        <v>geen actie</v>
      </c>
      <c r="BD18" s="280">
        <v>38</v>
      </c>
      <c r="BF18" s="305"/>
    </row>
    <row r="19" spans="1:58" s="305" customFormat="1" x14ac:dyDescent="0.25">
      <c r="A19" s="280">
        <v>12</v>
      </c>
      <c r="B19" s="280" t="str">
        <f t="shared" si="0"/>
        <v>v</v>
      </c>
      <c r="C19" s="306"/>
      <c r="D19" s="307" t="s">
        <v>453</v>
      </c>
      <c r="E19" s="300">
        <v>118368</v>
      </c>
      <c r="F19" s="300" t="s">
        <v>454</v>
      </c>
      <c r="G19" s="300">
        <f t="shared" ref="G19:G26" si="15">SUM(K19+O19+S19+W19+AA19+AE19+AI19+AM19+AQ19+AU19+AY19)</f>
        <v>116.25</v>
      </c>
      <c r="H19" s="300">
        <v>2007</v>
      </c>
      <c r="I19" s="178">
        <f>Aantallen!$B$1-H19</f>
        <v>13</v>
      </c>
      <c r="J19" s="301">
        <f t="shared" si="1"/>
        <v>0</v>
      </c>
      <c r="K19" s="287">
        <v>116.25</v>
      </c>
      <c r="L19" s="302">
        <v>1</v>
      </c>
      <c r="M19" s="302"/>
      <c r="N19" s="302"/>
      <c r="O19" s="303">
        <f t="shared" si="2"/>
        <v>0</v>
      </c>
      <c r="P19" s="302">
        <v>1</v>
      </c>
      <c r="Q19" s="302"/>
      <c r="R19" s="302"/>
      <c r="S19" s="303">
        <f t="shared" si="3"/>
        <v>0</v>
      </c>
      <c r="T19" s="302">
        <v>1</v>
      </c>
      <c r="U19" s="302"/>
      <c r="V19" s="302"/>
      <c r="W19" s="303">
        <f t="shared" si="4"/>
        <v>0</v>
      </c>
      <c r="X19" s="302">
        <v>1</v>
      </c>
      <c r="Y19" s="302"/>
      <c r="Z19" s="302"/>
      <c r="AA19" s="303">
        <f t="shared" si="5"/>
        <v>0</v>
      </c>
      <c r="AB19" s="302">
        <v>1</v>
      </c>
      <c r="AC19" s="302"/>
      <c r="AD19" s="302"/>
      <c r="AE19" s="303">
        <f t="shared" si="6"/>
        <v>0</v>
      </c>
      <c r="AF19" s="302">
        <v>1</v>
      </c>
      <c r="AG19" s="302"/>
      <c r="AH19" s="302"/>
      <c r="AI19" s="303">
        <f t="shared" si="7"/>
        <v>0</v>
      </c>
      <c r="AJ19" s="302">
        <v>1</v>
      </c>
      <c r="AK19" s="302">
        <v>0</v>
      </c>
      <c r="AL19" s="302">
        <v>0</v>
      </c>
      <c r="AM19" s="303">
        <f t="shared" si="8"/>
        <v>0</v>
      </c>
      <c r="AN19" s="302">
        <v>1</v>
      </c>
      <c r="AO19" s="302">
        <v>0</v>
      </c>
      <c r="AP19" s="302">
        <v>0</v>
      </c>
      <c r="AQ19" s="303">
        <f t="shared" si="9"/>
        <v>0</v>
      </c>
      <c r="AR19" s="302">
        <v>1</v>
      </c>
      <c r="AS19" s="302">
        <v>0</v>
      </c>
      <c r="AT19" s="302">
        <v>0</v>
      </c>
      <c r="AU19" s="303">
        <f t="shared" si="10"/>
        <v>0</v>
      </c>
      <c r="AV19" s="302">
        <v>1</v>
      </c>
      <c r="AW19" s="302">
        <v>0</v>
      </c>
      <c r="AX19" s="302">
        <v>0</v>
      </c>
      <c r="AY19" s="303">
        <f t="shared" si="11"/>
        <v>0</v>
      </c>
      <c r="AZ19" s="304">
        <f t="shared" si="12"/>
        <v>0</v>
      </c>
      <c r="BA19" s="182">
        <v>0</v>
      </c>
      <c r="BB19" s="300">
        <f t="shared" si="13"/>
        <v>0</v>
      </c>
      <c r="BC19" s="304" t="str">
        <f t="shared" si="14"/>
        <v>geen actie</v>
      </c>
      <c r="BD19" s="280">
        <v>12</v>
      </c>
    </row>
    <row r="20" spans="1:58" s="305" customFormat="1" x14ac:dyDescent="0.25">
      <c r="A20" s="280">
        <v>13</v>
      </c>
      <c r="B20" s="280" t="str">
        <f t="shared" si="0"/>
        <v>v</v>
      </c>
      <c r="C20" s="306"/>
      <c r="D20" s="307" t="s">
        <v>455</v>
      </c>
      <c r="E20" s="300">
        <v>116976</v>
      </c>
      <c r="F20" s="300" t="s">
        <v>368</v>
      </c>
      <c r="G20" s="300">
        <f t="shared" si="15"/>
        <v>795.3581973581978</v>
      </c>
      <c r="H20" s="300">
        <v>2005</v>
      </c>
      <c r="I20" s="178">
        <f>Aantallen!$B$1-H20</f>
        <v>15</v>
      </c>
      <c r="J20" s="301">
        <f t="shared" si="1"/>
        <v>0</v>
      </c>
      <c r="K20" s="287">
        <v>795.3581973581978</v>
      </c>
      <c r="L20" s="302">
        <v>1</v>
      </c>
      <c r="M20" s="302"/>
      <c r="N20" s="302"/>
      <c r="O20" s="303">
        <f t="shared" si="2"/>
        <v>0</v>
      </c>
      <c r="P20" s="302">
        <v>1</v>
      </c>
      <c r="Q20" s="302"/>
      <c r="R20" s="302"/>
      <c r="S20" s="303">
        <f t="shared" si="3"/>
        <v>0</v>
      </c>
      <c r="T20" s="302">
        <v>1</v>
      </c>
      <c r="U20" s="302"/>
      <c r="V20" s="302"/>
      <c r="W20" s="303">
        <f t="shared" si="4"/>
        <v>0</v>
      </c>
      <c r="X20" s="302">
        <v>1</v>
      </c>
      <c r="Y20" s="302"/>
      <c r="Z20" s="302"/>
      <c r="AA20" s="303">
        <f t="shared" si="5"/>
        <v>0</v>
      </c>
      <c r="AB20" s="302">
        <v>1</v>
      </c>
      <c r="AC20" s="302"/>
      <c r="AD20" s="302"/>
      <c r="AE20" s="303">
        <f t="shared" si="6"/>
        <v>0</v>
      </c>
      <c r="AF20" s="302">
        <v>1</v>
      </c>
      <c r="AG20" s="302"/>
      <c r="AH20" s="302"/>
      <c r="AI20" s="303">
        <f t="shared" si="7"/>
        <v>0</v>
      </c>
      <c r="AJ20" s="302">
        <v>1</v>
      </c>
      <c r="AK20" s="302">
        <v>0</v>
      </c>
      <c r="AL20" s="302">
        <v>0</v>
      </c>
      <c r="AM20" s="303">
        <f t="shared" si="8"/>
        <v>0</v>
      </c>
      <c r="AN20" s="302">
        <v>1</v>
      </c>
      <c r="AO20" s="302">
        <v>0</v>
      </c>
      <c r="AP20" s="302">
        <v>0</v>
      </c>
      <c r="AQ20" s="303">
        <f t="shared" si="9"/>
        <v>0</v>
      </c>
      <c r="AR20" s="302">
        <v>1</v>
      </c>
      <c r="AS20" s="302">
        <v>0</v>
      </c>
      <c r="AT20" s="302">
        <v>0</v>
      </c>
      <c r="AU20" s="303">
        <f t="shared" si="10"/>
        <v>0</v>
      </c>
      <c r="AV20" s="302">
        <v>1</v>
      </c>
      <c r="AW20" s="302">
        <v>0</v>
      </c>
      <c r="AX20" s="302">
        <v>0</v>
      </c>
      <c r="AY20" s="303">
        <f t="shared" si="11"/>
        <v>0</v>
      </c>
      <c r="AZ20" s="304">
        <f t="shared" si="12"/>
        <v>750</v>
      </c>
      <c r="BA20" s="308">
        <v>750</v>
      </c>
      <c r="BB20" s="300">
        <f t="shared" si="13"/>
        <v>0</v>
      </c>
      <c r="BC20" s="304" t="str">
        <f t="shared" si="14"/>
        <v>geen actie</v>
      </c>
      <c r="BD20" s="280">
        <v>13</v>
      </c>
      <c r="BE20" s="298"/>
    </row>
    <row r="21" spans="1:58" s="305" customFormat="1" ht="15.4" customHeight="1" x14ac:dyDescent="0.25">
      <c r="A21" s="280">
        <v>14</v>
      </c>
      <c r="B21" s="280" t="str">
        <f t="shared" si="0"/>
        <v>v</v>
      </c>
      <c r="C21" s="309"/>
      <c r="D21" s="307" t="s">
        <v>456</v>
      </c>
      <c r="E21" s="300">
        <v>117325</v>
      </c>
      <c r="F21" s="300" t="s">
        <v>368</v>
      </c>
      <c r="G21" s="300">
        <f t="shared" si="15"/>
        <v>1441.9610389610389</v>
      </c>
      <c r="H21" s="300">
        <v>2007</v>
      </c>
      <c r="I21" s="178">
        <f>Aantallen!$B$1-H21</f>
        <v>13</v>
      </c>
      <c r="J21" s="301">
        <f t="shared" si="1"/>
        <v>117.14285714285711</v>
      </c>
      <c r="K21" s="287">
        <v>1324.8181818181818</v>
      </c>
      <c r="L21" s="302">
        <v>7</v>
      </c>
      <c r="M21" s="302">
        <v>5</v>
      </c>
      <c r="N21" s="302">
        <v>32</v>
      </c>
      <c r="O21" s="303">
        <f t="shared" si="2"/>
        <v>117.14285714285714</v>
      </c>
      <c r="P21" s="302">
        <v>1</v>
      </c>
      <c r="Q21" s="302"/>
      <c r="R21" s="302"/>
      <c r="S21" s="303">
        <f t="shared" si="3"/>
        <v>0</v>
      </c>
      <c r="T21" s="302">
        <v>1</v>
      </c>
      <c r="U21" s="302"/>
      <c r="V21" s="302"/>
      <c r="W21" s="303">
        <f t="shared" si="4"/>
        <v>0</v>
      </c>
      <c r="X21" s="302">
        <v>1</v>
      </c>
      <c r="Y21" s="302"/>
      <c r="Z21" s="302"/>
      <c r="AA21" s="303">
        <f t="shared" si="5"/>
        <v>0</v>
      </c>
      <c r="AB21" s="302">
        <v>1</v>
      </c>
      <c r="AC21" s="302"/>
      <c r="AD21" s="302"/>
      <c r="AE21" s="303">
        <f t="shared" si="6"/>
        <v>0</v>
      </c>
      <c r="AF21" s="302">
        <v>1</v>
      </c>
      <c r="AG21" s="302"/>
      <c r="AH21" s="302"/>
      <c r="AI21" s="303">
        <f t="shared" si="7"/>
        <v>0</v>
      </c>
      <c r="AJ21" s="302">
        <v>1</v>
      </c>
      <c r="AK21" s="302">
        <v>0</v>
      </c>
      <c r="AL21" s="302">
        <v>0</v>
      </c>
      <c r="AM21" s="303">
        <f t="shared" si="8"/>
        <v>0</v>
      </c>
      <c r="AN21" s="302">
        <v>1</v>
      </c>
      <c r="AO21" s="302">
        <v>0</v>
      </c>
      <c r="AP21" s="302">
        <v>0</v>
      </c>
      <c r="AQ21" s="303">
        <f t="shared" si="9"/>
        <v>0</v>
      </c>
      <c r="AR21" s="302">
        <v>1</v>
      </c>
      <c r="AS21" s="302">
        <v>0</v>
      </c>
      <c r="AT21" s="302">
        <v>0</v>
      </c>
      <c r="AU21" s="303">
        <f t="shared" si="10"/>
        <v>0</v>
      </c>
      <c r="AV21" s="302">
        <v>1</v>
      </c>
      <c r="AW21" s="302">
        <v>0</v>
      </c>
      <c r="AX21" s="302">
        <v>0</v>
      </c>
      <c r="AY21" s="303">
        <f t="shared" si="11"/>
        <v>0</v>
      </c>
      <c r="AZ21" s="304">
        <f t="shared" si="12"/>
        <v>1000</v>
      </c>
      <c r="BA21" s="308">
        <v>1000</v>
      </c>
      <c r="BB21" s="300">
        <f t="shared" si="13"/>
        <v>0</v>
      </c>
      <c r="BC21" s="304" t="str">
        <f t="shared" si="14"/>
        <v>geen actie</v>
      </c>
      <c r="BD21" s="280">
        <v>14</v>
      </c>
      <c r="BF21" s="298"/>
    </row>
    <row r="22" spans="1:58" s="305" customFormat="1" ht="19.899999999999999" customHeight="1" x14ac:dyDescent="0.25">
      <c r="A22" s="280">
        <v>15</v>
      </c>
      <c r="B22" s="280" t="str">
        <f t="shared" si="0"/>
        <v>v</v>
      </c>
      <c r="C22" s="470"/>
      <c r="D22" s="174" t="s">
        <v>457</v>
      </c>
      <c r="E22" s="149">
        <v>117418</v>
      </c>
      <c r="F22" s="186" t="s">
        <v>293</v>
      </c>
      <c r="G22" s="300">
        <f t="shared" si="15"/>
        <v>906</v>
      </c>
      <c r="H22" s="196">
        <v>2004</v>
      </c>
      <c r="I22" s="178">
        <f>Aantallen!$B$1-H22</f>
        <v>16</v>
      </c>
      <c r="J22" s="301">
        <f t="shared" si="1"/>
        <v>145</v>
      </c>
      <c r="K22" s="287">
        <v>761</v>
      </c>
      <c r="L22" s="302">
        <v>1</v>
      </c>
      <c r="M22" s="302"/>
      <c r="N22" s="302"/>
      <c r="O22" s="303">
        <f t="shared" si="2"/>
        <v>0</v>
      </c>
      <c r="P22" s="302">
        <v>10</v>
      </c>
      <c r="Q22" s="302">
        <v>2</v>
      </c>
      <c r="R22" s="302">
        <v>24</v>
      </c>
      <c r="S22" s="303">
        <f t="shared" si="3"/>
        <v>44</v>
      </c>
      <c r="T22" s="302">
        <v>1</v>
      </c>
      <c r="U22" s="302"/>
      <c r="V22" s="302"/>
      <c r="W22" s="303">
        <f t="shared" si="4"/>
        <v>0</v>
      </c>
      <c r="X22" s="302">
        <v>1</v>
      </c>
      <c r="Y22" s="302"/>
      <c r="Z22" s="302"/>
      <c r="AA22" s="303">
        <f t="shared" si="5"/>
        <v>0</v>
      </c>
      <c r="AB22" s="302">
        <v>1</v>
      </c>
      <c r="AC22" s="302"/>
      <c r="AD22" s="302"/>
      <c r="AE22" s="303">
        <f t="shared" si="6"/>
        <v>0</v>
      </c>
      <c r="AF22" s="302">
        <v>1</v>
      </c>
      <c r="AG22" s="302"/>
      <c r="AH22" s="302"/>
      <c r="AI22" s="303">
        <f t="shared" si="7"/>
        <v>0</v>
      </c>
      <c r="AJ22" s="302">
        <v>10</v>
      </c>
      <c r="AK22" s="302">
        <v>6</v>
      </c>
      <c r="AL22" s="302">
        <v>41</v>
      </c>
      <c r="AM22" s="303">
        <f t="shared" si="8"/>
        <v>101</v>
      </c>
      <c r="AN22" s="302">
        <v>1</v>
      </c>
      <c r="AO22" s="302">
        <v>0</v>
      </c>
      <c r="AP22" s="302">
        <v>0</v>
      </c>
      <c r="AQ22" s="303">
        <f t="shared" si="9"/>
        <v>0</v>
      </c>
      <c r="AR22" s="302">
        <v>1</v>
      </c>
      <c r="AS22" s="302">
        <v>0</v>
      </c>
      <c r="AT22" s="302">
        <v>0</v>
      </c>
      <c r="AU22" s="303">
        <f t="shared" si="10"/>
        <v>0</v>
      </c>
      <c r="AV22" s="302">
        <v>1</v>
      </c>
      <c r="AW22" s="302">
        <v>0</v>
      </c>
      <c r="AX22" s="302">
        <v>0</v>
      </c>
      <c r="AY22" s="303">
        <f t="shared" si="11"/>
        <v>0</v>
      </c>
      <c r="AZ22" s="304">
        <f t="shared" si="12"/>
        <v>750</v>
      </c>
      <c r="BA22" s="308">
        <v>750</v>
      </c>
      <c r="BB22" s="300">
        <f t="shared" si="13"/>
        <v>0</v>
      </c>
      <c r="BC22" s="304" t="str">
        <f t="shared" si="14"/>
        <v>geen actie</v>
      </c>
      <c r="BD22" s="280">
        <v>15</v>
      </c>
      <c r="BE22" s="298"/>
    </row>
    <row r="23" spans="1:58" ht="16.149999999999999" customHeight="1" x14ac:dyDescent="0.25">
      <c r="A23" s="280">
        <v>44</v>
      </c>
      <c r="B23" s="280" t="str">
        <f t="shared" si="0"/>
        <v>v</v>
      </c>
      <c r="C23" s="470"/>
      <c r="D23" s="307" t="s">
        <v>674</v>
      </c>
      <c r="E23" s="300">
        <v>118687</v>
      </c>
      <c r="F23" s="300" t="s">
        <v>293</v>
      </c>
      <c r="G23" s="300">
        <f t="shared" si="15"/>
        <v>35</v>
      </c>
      <c r="H23" s="300">
        <v>2006</v>
      </c>
      <c r="I23" s="178">
        <f>Aantallen!$B$1-H23</f>
        <v>14</v>
      </c>
      <c r="J23" s="301">
        <f t="shared" si="1"/>
        <v>35</v>
      </c>
      <c r="K23" s="287">
        <v>0</v>
      </c>
      <c r="L23" s="302">
        <v>1</v>
      </c>
      <c r="M23" s="302"/>
      <c r="N23" s="302"/>
      <c r="O23" s="303">
        <f t="shared" si="2"/>
        <v>0</v>
      </c>
      <c r="P23" s="302">
        <v>1</v>
      </c>
      <c r="Q23" s="302"/>
      <c r="R23" s="302"/>
      <c r="S23" s="303">
        <f t="shared" si="3"/>
        <v>0</v>
      </c>
      <c r="T23" s="302">
        <v>1</v>
      </c>
      <c r="U23" s="302"/>
      <c r="V23" s="302"/>
      <c r="W23" s="303">
        <f t="shared" si="4"/>
        <v>0</v>
      </c>
      <c r="X23" s="302">
        <v>1</v>
      </c>
      <c r="Y23" s="302"/>
      <c r="Z23" s="302"/>
      <c r="AA23" s="303">
        <f t="shared" si="5"/>
        <v>0</v>
      </c>
      <c r="AB23" s="302">
        <v>1</v>
      </c>
      <c r="AC23" s="302"/>
      <c r="AD23" s="302"/>
      <c r="AE23" s="303">
        <f t="shared" si="6"/>
        <v>0</v>
      </c>
      <c r="AF23" s="302">
        <v>1</v>
      </c>
      <c r="AG23" s="302"/>
      <c r="AH23" s="302"/>
      <c r="AI23" s="303">
        <f t="shared" si="7"/>
        <v>0</v>
      </c>
      <c r="AJ23" s="302">
        <v>12</v>
      </c>
      <c r="AK23" s="302">
        <v>1</v>
      </c>
      <c r="AL23" s="302">
        <v>32</v>
      </c>
      <c r="AM23" s="303">
        <f t="shared" si="8"/>
        <v>35</v>
      </c>
      <c r="AN23" s="302">
        <v>1</v>
      </c>
      <c r="AO23" s="302">
        <v>0</v>
      </c>
      <c r="AP23" s="302">
        <v>0</v>
      </c>
      <c r="AQ23" s="303">
        <f t="shared" si="9"/>
        <v>0</v>
      </c>
      <c r="AR23" s="302">
        <v>1</v>
      </c>
      <c r="AS23" s="302">
        <v>0</v>
      </c>
      <c r="AT23" s="302">
        <v>0</v>
      </c>
      <c r="AU23" s="303">
        <f t="shared" si="10"/>
        <v>0</v>
      </c>
      <c r="AV23" s="302">
        <v>1</v>
      </c>
      <c r="AW23" s="302">
        <v>0</v>
      </c>
      <c r="AX23" s="302">
        <v>0</v>
      </c>
      <c r="AY23" s="303">
        <f t="shared" si="11"/>
        <v>0</v>
      </c>
      <c r="AZ23" s="304">
        <f t="shared" si="12"/>
        <v>0</v>
      </c>
      <c r="BA23" s="308">
        <v>0</v>
      </c>
      <c r="BB23" s="300">
        <f t="shared" si="13"/>
        <v>0</v>
      </c>
      <c r="BC23" s="304" t="str">
        <f t="shared" si="14"/>
        <v>geen actie</v>
      </c>
      <c r="BD23" s="280">
        <v>44</v>
      </c>
    </row>
    <row r="24" spans="1:58" x14ac:dyDescent="0.25">
      <c r="A24" s="280">
        <v>16</v>
      </c>
      <c r="B24" s="280" t="str">
        <f t="shared" si="0"/>
        <v>v</v>
      </c>
      <c r="C24" s="280"/>
      <c r="D24" s="174" t="s">
        <v>458</v>
      </c>
      <c r="E24" s="191">
        <v>117370</v>
      </c>
      <c r="F24" s="187" t="s">
        <v>247</v>
      </c>
      <c r="G24" s="300">
        <f t="shared" si="15"/>
        <v>476.20634920634927</v>
      </c>
      <c r="H24" s="198">
        <v>2007</v>
      </c>
      <c r="I24" s="178">
        <f>Aantallen!$B$1-H24</f>
        <v>13</v>
      </c>
      <c r="J24" s="301">
        <f t="shared" si="1"/>
        <v>65.873015873015902</v>
      </c>
      <c r="K24" s="287">
        <v>410.33333333333337</v>
      </c>
      <c r="L24" s="302">
        <v>7</v>
      </c>
      <c r="M24" s="302">
        <v>0</v>
      </c>
      <c r="N24" s="302">
        <v>8</v>
      </c>
      <c r="O24" s="303">
        <f t="shared" si="2"/>
        <v>11.428571428571427</v>
      </c>
      <c r="P24" s="302">
        <v>9</v>
      </c>
      <c r="Q24" s="302">
        <v>1</v>
      </c>
      <c r="R24" s="302">
        <v>21</v>
      </c>
      <c r="S24" s="303">
        <f t="shared" si="3"/>
        <v>34.444444444444443</v>
      </c>
      <c r="T24" s="302">
        <v>1</v>
      </c>
      <c r="U24" s="302"/>
      <c r="V24" s="302"/>
      <c r="W24" s="303">
        <f t="shared" si="4"/>
        <v>0</v>
      </c>
      <c r="X24" s="302">
        <v>1</v>
      </c>
      <c r="Y24" s="302"/>
      <c r="Z24" s="302"/>
      <c r="AA24" s="303">
        <f t="shared" si="5"/>
        <v>0</v>
      </c>
      <c r="AB24" s="302">
        <v>1</v>
      </c>
      <c r="AC24" s="302"/>
      <c r="AD24" s="302"/>
      <c r="AE24" s="303">
        <f t="shared" si="6"/>
        <v>0</v>
      </c>
      <c r="AF24" s="302">
        <v>1</v>
      </c>
      <c r="AG24" s="302"/>
      <c r="AH24" s="302"/>
      <c r="AI24" s="303">
        <f t="shared" si="7"/>
        <v>0</v>
      </c>
      <c r="AJ24" s="302">
        <v>2</v>
      </c>
      <c r="AK24" s="302">
        <v>0</v>
      </c>
      <c r="AL24" s="302">
        <v>4</v>
      </c>
      <c r="AM24" s="303">
        <f t="shared" si="8"/>
        <v>20</v>
      </c>
      <c r="AN24" s="302">
        <v>1</v>
      </c>
      <c r="AO24" s="302">
        <v>0</v>
      </c>
      <c r="AP24" s="302">
        <v>0</v>
      </c>
      <c r="AQ24" s="303">
        <f t="shared" si="9"/>
        <v>0</v>
      </c>
      <c r="AR24" s="302">
        <v>1</v>
      </c>
      <c r="AS24" s="302">
        <v>0</v>
      </c>
      <c r="AT24" s="302">
        <v>0</v>
      </c>
      <c r="AU24" s="303">
        <f t="shared" si="10"/>
        <v>0</v>
      </c>
      <c r="AV24" s="302">
        <v>1</v>
      </c>
      <c r="AW24" s="302">
        <v>0</v>
      </c>
      <c r="AX24" s="302">
        <v>0</v>
      </c>
      <c r="AY24" s="303">
        <f t="shared" si="11"/>
        <v>0</v>
      </c>
      <c r="AZ24" s="304">
        <f t="shared" si="12"/>
        <v>250</v>
      </c>
      <c r="BA24" s="308">
        <v>250</v>
      </c>
      <c r="BB24" s="300">
        <f t="shared" si="13"/>
        <v>0</v>
      </c>
      <c r="BC24" s="304" t="str">
        <f t="shared" si="14"/>
        <v>geen actie</v>
      </c>
      <c r="BD24" s="280">
        <v>16</v>
      </c>
      <c r="BE24" s="305"/>
    </row>
    <row r="25" spans="1:58" x14ac:dyDescent="0.25">
      <c r="A25" s="280">
        <v>18</v>
      </c>
      <c r="B25" s="280" t="str">
        <f t="shared" si="0"/>
        <v>v</v>
      </c>
      <c r="C25" s="280"/>
      <c r="D25" s="307" t="s">
        <v>459</v>
      </c>
      <c r="E25" s="300">
        <v>116978</v>
      </c>
      <c r="F25" s="300" t="s">
        <v>460</v>
      </c>
      <c r="G25" s="300">
        <f t="shared" si="15"/>
        <v>2933.7460317460345</v>
      </c>
      <c r="H25" s="300">
        <v>2007</v>
      </c>
      <c r="I25" s="178">
        <f>Aantallen!$B$1-H25</f>
        <v>13</v>
      </c>
      <c r="J25" s="301">
        <f t="shared" si="1"/>
        <v>386</v>
      </c>
      <c r="K25" s="287">
        <v>2547.7460317460345</v>
      </c>
      <c r="L25" s="302">
        <v>8</v>
      </c>
      <c r="M25" s="302">
        <v>5</v>
      </c>
      <c r="N25" s="302">
        <v>32</v>
      </c>
      <c r="O25" s="303">
        <f t="shared" si="2"/>
        <v>102.5</v>
      </c>
      <c r="P25" s="302">
        <v>10</v>
      </c>
      <c r="Q25" s="302">
        <v>9</v>
      </c>
      <c r="R25" s="302">
        <v>46</v>
      </c>
      <c r="S25" s="303">
        <f t="shared" si="3"/>
        <v>136</v>
      </c>
      <c r="T25" s="302">
        <v>1</v>
      </c>
      <c r="U25" s="302"/>
      <c r="V25" s="302"/>
      <c r="W25" s="303">
        <f t="shared" si="4"/>
        <v>0</v>
      </c>
      <c r="X25" s="302">
        <v>1</v>
      </c>
      <c r="Y25" s="302"/>
      <c r="Z25" s="302"/>
      <c r="AA25" s="303">
        <f t="shared" si="5"/>
        <v>0</v>
      </c>
      <c r="AB25" s="302">
        <v>1</v>
      </c>
      <c r="AC25" s="302"/>
      <c r="AD25" s="302"/>
      <c r="AE25" s="303">
        <f t="shared" si="6"/>
        <v>0</v>
      </c>
      <c r="AF25" s="302">
        <v>1</v>
      </c>
      <c r="AG25" s="302"/>
      <c r="AH25" s="302"/>
      <c r="AI25" s="303">
        <f t="shared" si="7"/>
        <v>0</v>
      </c>
      <c r="AJ25" s="302">
        <v>12</v>
      </c>
      <c r="AK25" s="302">
        <v>12</v>
      </c>
      <c r="AL25" s="302">
        <v>57</v>
      </c>
      <c r="AM25" s="303">
        <f t="shared" si="8"/>
        <v>147.5</v>
      </c>
      <c r="AN25" s="302">
        <v>1</v>
      </c>
      <c r="AO25" s="302">
        <v>0</v>
      </c>
      <c r="AP25" s="302">
        <v>0</v>
      </c>
      <c r="AQ25" s="303">
        <f t="shared" si="9"/>
        <v>0</v>
      </c>
      <c r="AR25" s="302">
        <v>1</v>
      </c>
      <c r="AS25" s="302">
        <v>0</v>
      </c>
      <c r="AT25" s="302">
        <v>0</v>
      </c>
      <c r="AU25" s="303">
        <f t="shared" si="10"/>
        <v>0</v>
      </c>
      <c r="AV25" s="302">
        <v>1</v>
      </c>
      <c r="AW25" s="302">
        <v>0</v>
      </c>
      <c r="AX25" s="302">
        <v>0</v>
      </c>
      <c r="AY25" s="303">
        <f t="shared" si="11"/>
        <v>0</v>
      </c>
      <c r="AZ25" s="304">
        <f t="shared" si="12"/>
        <v>2500</v>
      </c>
      <c r="BA25" s="182">
        <v>2500</v>
      </c>
      <c r="BB25" s="300">
        <f t="shared" si="13"/>
        <v>0</v>
      </c>
      <c r="BC25" s="304" t="str">
        <f t="shared" si="14"/>
        <v>geen actie</v>
      </c>
      <c r="BD25" s="280">
        <v>18</v>
      </c>
    </row>
    <row r="26" spans="1:58" x14ac:dyDescent="0.25">
      <c r="A26" s="280">
        <v>19</v>
      </c>
      <c r="B26" s="280" t="str">
        <f t="shared" si="0"/>
        <v>v</v>
      </c>
      <c r="C26" s="280"/>
      <c r="D26" s="307" t="s">
        <v>461</v>
      </c>
      <c r="E26" s="153">
        <v>118499</v>
      </c>
      <c r="F26" s="153" t="s">
        <v>462</v>
      </c>
      <c r="G26" s="300">
        <f t="shared" si="15"/>
        <v>487.75</v>
      </c>
      <c r="H26" s="153">
        <v>2005</v>
      </c>
      <c r="I26" s="178">
        <f>Aantallen!$B$1-H26</f>
        <v>15</v>
      </c>
      <c r="J26" s="301">
        <f t="shared" si="1"/>
        <v>208.5</v>
      </c>
      <c r="K26" s="287">
        <v>279.25</v>
      </c>
      <c r="L26" s="302">
        <v>8</v>
      </c>
      <c r="M26" s="302">
        <v>1</v>
      </c>
      <c r="N26" s="302">
        <v>24</v>
      </c>
      <c r="O26" s="303">
        <f t="shared" si="2"/>
        <v>42.5</v>
      </c>
      <c r="P26" s="302">
        <v>10</v>
      </c>
      <c r="Q26" s="302">
        <v>3</v>
      </c>
      <c r="R26" s="302">
        <v>35</v>
      </c>
      <c r="S26" s="303">
        <f t="shared" si="3"/>
        <v>65</v>
      </c>
      <c r="T26" s="302">
        <v>1</v>
      </c>
      <c r="U26" s="302"/>
      <c r="V26" s="302"/>
      <c r="W26" s="303">
        <f t="shared" si="4"/>
        <v>0</v>
      </c>
      <c r="X26" s="302">
        <v>1</v>
      </c>
      <c r="Y26" s="302"/>
      <c r="Z26" s="302"/>
      <c r="AA26" s="303">
        <f t="shared" si="5"/>
        <v>0</v>
      </c>
      <c r="AB26" s="302">
        <v>1</v>
      </c>
      <c r="AC26" s="302"/>
      <c r="AD26" s="302"/>
      <c r="AE26" s="303">
        <f t="shared" si="6"/>
        <v>0</v>
      </c>
      <c r="AF26" s="302">
        <v>1</v>
      </c>
      <c r="AG26" s="302"/>
      <c r="AH26" s="302"/>
      <c r="AI26" s="303">
        <f t="shared" si="7"/>
        <v>0</v>
      </c>
      <c r="AJ26" s="302">
        <v>10</v>
      </c>
      <c r="AK26" s="302">
        <v>6</v>
      </c>
      <c r="AL26" s="302">
        <v>41</v>
      </c>
      <c r="AM26" s="303">
        <f t="shared" si="8"/>
        <v>101</v>
      </c>
      <c r="AN26" s="302">
        <v>1</v>
      </c>
      <c r="AO26" s="302">
        <v>0</v>
      </c>
      <c r="AP26" s="302">
        <v>0</v>
      </c>
      <c r="AQ26" s="303">
        <f t="shared" si="9"/>
        <v>0</v>
      </c>
      <c r="AR26" s="302">
        <v>1</v>
      </c>
      <c r="AS26" s="302">
        <v>0</v>
      </c>
      <c r="AT26" s="302">
        <v>0</v>
      </c>
      <c r="AU26" s="303">
        <f t="shared" si="10"/>
        <v>0</v>
      </c>
      <c r="AV26" s="302">
        <v>1</v>
      </c>
      <c r="AW26" s="302">
        <v>0</v>
      </c>
      <c r="AX26" s="302">
        <v>0</v>
      </c>
      <c r="AY26" s="303">
        <f t="shared" si="11"/>
        <v>0</v>
      </c>
      <c r="AZ26" s="304">
        <f t="shared" si="12"/>
        <v>250</v>
      </c>
      <c r="BA26" s="308">
        <v>250</v>
      </c>
      <c r="BB26" s="300">
        <f t="shared" si="13"/>
        <v>0</v>
      </c>
      <c r="BC26" s="304" t="str">
        <f t="shared" si="14"/>
        <v>geen actie</v>
      </c>
      <c r="BD26" s="280">
        <v>19</v>
      </c>
    </row>
    <row r="27" spans="1:58" x14ac:dyDescent="0.25">
      <c r="A27" s="280">
        <v>42</v>
      </c>
      <c r="B27" s="280" t="str">
        <f t="shared" si="0"/>
        <v>v</v>
      </c>
      <c r="C27" s="306"/>
      <c r="D27" s="323" t="s">
        <v>492</v>
      </c>
      <c r="E27" s="153">
        <v>117969</v>
      </c>
      <c r="F27" s="153" t="s">
        <v>462</v>
      </c>
      <c r="G27" s="153">
        <f>SUM(K27+P27+U27+Z27+AE27+AJ27+AO27+AT27+AY27+BD27+BI27)</f>
        <v>389.16666666666663</v>
      </c>
      <c r="H27" s="153">
        <v>2008</v>
      </c>
      <c r="I27" s="178">
        <f>Aantallen!$B$1-H27</f>
        <v>12</v>
      </c>
      <c r="J27" s="301">
        <f t="shared" si="1"/>
        <v>44</v>
      </c>
      <c r="K27" s="287">
        <v>345.16666666666663</v>
      </c>
      <c r="L27" s="302">
        <v>1</v>
      </c>
      <c r="M27" s="302"/>
      <c r="N27" s="302"/>
      <c r="O27" s="303">
        <f t="shared" si="2"/>
        <v>0</v>
      </c>
      <c r="P27" s="302">
        <v>1</v>
      </c>
      <c r="Q27" s="302"/>
      <c r="R27" s="302"/>
      <c r="S27" s="303">
        <f t="shared" si="3"/>
        <v>0</v>
      </c>
      <c r="T27" s="302">
        <v>1</v>
      </c>
      <c r="U27" s="302"/>
      <c r="V27" s="302"/>
      <c r="W27" s="303">
        <f t="shared" si="4"/>
        <v>0</v>
      </c>
      <c r="X27" s="302">
        <v>1</v>
      </c>
      <c r="Y27" s="302"/>
      <c r="Z27" s="302"/>
      <c r="AA27" s="303">
        <f t="shared" si="5"/>
        <v>0</v>
      </c>
      <c r="AB27" s="302">
        <v>1</v>
      </c>
      <c r="AC27" s="302"/>
      <c r="AD27" s="302"/>
      <c r="AE27" s="303">
        <f t="shared" si="6"/>
        <v>0</v>
      </c>
      <c r="AF27" s="302">
        <v>1</v>
      </c>
      <c r="AG27" s="302"/>
      <c r="AH27" s="302"/>
      <c r="AI27" s="303">
        <f t="shared" si="7"/>
        <v>0</v>
      </c>
      <c r="AJ27" s="302">
        <v>1</v>
      </c>
      <c r="AK27" s="302">
        <v>0</v>
      </c>
      <c r="AL27" s="302">
        <v>0</v>
      </c>
      <c r="AM27" s="303">
        <f t="shared" si="8"/>
        <v>0</v>
      </c>
      <c r="AN27" s="302">
        <v>1</v>
      </c>
      <c r="AO27" s="302">
        <v>0</v>
      </c>
      <c r="AP27" s="302">
        <v>0</v>
      </c>
      <c r="AQ27" s="303">
        <f t="shared" si="9"/>
        <v>0</v>
      </c>
      <c r="AR27" s="302">
        <v>1</v>
      </c>
      <c r="AS27" s="302">
        <v>0</v>
      </c>
      <c r="AT27" s="302">
        <v>0</v>
      </c>
      <c r="AU27" s="303">
        <f t="shared" si="10"/>
        <v>0</v>
      </c>
      <c r="AV27" s="302">
        <v>1</v>
      </c>
      <c r="AW27" s="302">
        <v>0</v>
      </c>
      <c r="AX27" s="302">
        <v>0</v>
      </c>
      <c r="AY27" s="303">
        <f t="shared" si="11"/>
        <v>0</v>
      </c>
      <c r="AZ27" s="304">
        <f t="shared" si="12"/>
        <v>250</v>
      </c>
      <c r="BA27" s="308">
        <v>0</v>
      </c>
      <c r="BB27" s="300">
        <f t="shared" si="13"/>
        <v>250</v>
      </c>
      <c r="BC27" s="304" t="str">
        <f t="shared" si="14"/>
        <v>diploma uitschrijven: 250 punten</v>
      </c>
      <c r="BD27" s="280">
        <v>42</v>
      </c>
    </row>
    <row r="28" spans="1:58" x14ac:dyDescent="0.25">
      <c r="A28" s="280">
        <v>20</v>
      </c>
      <c r="B28" s="280" t="str">
        <f t="shared" si="0"/>
        <v>v</v>
      </c>
      <c r="C28" s="280"/>
      <c r="D28" s="174" t="s">
        <v>463</v>
      </c>
      <c r="E28" s="300">
        <v>118017</v>
      </c>
      <c r="F28" s="300" t="s">
        <v>462</v>
      </c>
      <c r="G28" s="300">
        <f t="shared" ref="G28:G59" si="16">SUM(K28+O28+S28+W28+AA28+AE28+AI28+AM28+AQ28+AU28+AY28)</f>
        <v>611.30952380952374</v>
      </c>
      <c r="H28" s="300">
        <v>2007</v>
      </c>
      <c r="I28" s="178">
        <f>Aantallen!$B$1-H28</f>
        <v>13</v>
      </c>
      <c r="J28" s="301">
        <f t="shared" si="1"/>
        <v>169.30952380952374</v>
      </c>
      <c r="K28" s="287">
        <v>442</v>
      </c>
      <c r="L28" s="302">
        <v>7</v>
      </c>
      <c r="M28" s="302">
        <v>3</v>
      </c>
      <c r="N28" s="302">
        <v>17</v>
      </c>
      <c r="O28" s="303">
        <f t="shared" si="2"/>
        <v>67.142857142857139</v>
      </c>
      <c r="P28" s="302">
        <v>10</v>
      </c>
      <c r="Q28" s="302">
        <v>1</v>
      </c>
      <c r="R28" s="302">
        <v>28</v>
      </c>
      <c r="S28" s="303">
        <f t="shared" si="3"/>
        <v>38</v>
      </c>
      <c r="T28" s="302">
        <v>1</v>
      </c>
      <c r="U28" s="302"/>
      <c r="V28" s="302"/>
      <c r="W28" s="303">
        <f t="shared" si="4"/>
        <v>0</v>
      </c>
      <c r="X28" s="302">
        <v>1</v>
      </c>
      <c r="Y28" s="302"/>
      <c r="Z28" s="302"/>
      <c r="AA28" s="303">
        <f t="shared" si="5"/>
        <v>0</v>
      </c>
      <c r="AB28" s="302">
        <v>1</v>
      </c>
      <c r="AC28" s="302"/>
      <c r="AD28" s="302"/>
      <c r="AE28" s="303">
        <f t="shared" si="6"/>
        <v>0</v>
      </c>
      <c r="AF28" s="302">
        <v>1</v>
      </c>
      <c r="AG28" s="302"/>
      <c r="AH28" s="302"/>
      <c r="AI28" s="303">
        <f t="shared" si="7"/>
        <v>0</v>
      </c>
      <c r="AJ28" s="302">
        <v>12</v>
      </c>
      <c r="AK28" s="302">
        <v>4</v>
      </c>
      <c r="AL28" s="302">
        <v>37</v>
      </c>
      <c r="AM28" s="303">
        <f t="shared" si="8"/>
        <v>64.166666666666671</v>
      </c>
      <c r="AN28" s="302">
        <v>1</v>
      </c>
      <c r="AO28" s="302">
        <v>0</v>
      </c>
      <c r="AP28" s="302">
        <v>0</v>
      </c>
      <c r="AQ28" s="303">
        <f t="shared" si="9"/>
        <v>0</v>
      </c>
      <c r="AR28" s="302">
        <v>1</v>
      </c>
      <c r="AS28" s="302">
        <v>0</v>
      </c>
      <c r="AT28" s="302">
        <v>0</v>
      </c>
      <c r="AU28" s="303">
        <f t="shared" si="10"/>
        <v>0</v>
      </c>
      <c r="AV28" s="302">
        <v>1</v>
      </c>
      <c r="AW28" s="302">
        <v>0</v>
      </c>
      <c r="AX28" s="302">
        <v>0</v>
      </c>
      <c r="AY28" s="303">
        <f t="shared" si="11"/>
        <v>0</v>
      </c>
      <c r="AZ28" s="304" t="str">
        <f t="shared" si="12"/>
        <v>500</v>
      </c>
      <c r="BA28" s="182">
        <v>500</v>
      </c>
      <c r="BB28" s="300">
        <f t="shared" si="13"/>
        <v>0</v>
      </c>
      <c r="BC28" s="304" t="str">
        <f t="shared" si="14"/>
        <v>geen actie</v>
      </c>
      <c r="BD28" s="280">
        <v>20</v>
      </c>
    </row>
    <row r="29" spans="1:58" x14ac:dyDescent="0.25">
      <c r="A29" s="280">
        <v>21</v>
      </c>
      <c r="B29" s="280" t="str">
        <f t="shared" si="0"/>
        <v>v</v>
      </c>
      <c r="C29" s="306"/>
      <c r="D29" s="310" t="s">
        <v>464</v>
      </c>
      <c r="E29" s="280">
        <v>115082</v>
      </c>
      <c r="F29" s="280" t="s">
        <v>257</v>
      </c>
      <c r="G29" s="300">
        <f t="shared" si="16"/>
        <v>1109.8333333333335</v>
      </c>
      <c r="H29" s="300">
        <v>2003</v>
      </c>
      <c r="I29" s="178">
        <f>Aantallen!$B$1-H29</f>
        <v>17</v>
      </c>
      <c r="J29" s="301">
        <f t="shared" si="1"/>
        <v>0</v>
      </c>
      <c r="K29" s="287">
        <v>1109.8333333333335</v>
      </c>
      <c r="L29" s="302">
        <v>1</v>
      </c>
      <c r="M29" s="302"/>
      <c r="N29" s="302"/>
      <c r="O29" s="303">
        <f t="shared" si="2"/>
        <v>0</v>
      </c>
      <c r="P29" s="302">
        <v>1</v>
      </c>
      <c r="Q29" s="302"/>
      <c r="R29" s="302"/>
      <c r="S29" s="303">
        <f t="shared" si="3"/>
        <v>0</v>
      </c>
      <c r="T29" s="302">
        <v>1</v>
      </c>
      <c r="U29" s="302"/>
      <c r="V29" s="302"/>
      <c r="W29" s="303">
        <f t="shared" si="4"/>
        <v>0</v>
      </c>
      <c r="X29" s="302">
        <v>1</v>
      </c>
      <c r="Y29" s="302"/>
      <c r="Z29" s="302"/>
      <c r="AA29" s="303">
        <f t="shared" si="5"/>
        <v>0</v>
      </c>
      <c r="AB29" s="302">
        <v>1</v>
      </c>
      <c r="AC29" s="302"/>
      <c r="AD29" s="302"/>
      <c r="AE29" s="303">
        <f t="shared" si="6"/>
        <v>0</v>
      </c>
      <c r="AF29" s="302">
        <v>1</v>
      </c>
      <c r="AG29" s="302"/>
      <c r="AH29" s="302"/>
      <c r="AI29" s="303">
        <f t="shared" si="7"/>
        <v>0</v>
      </c>
      <c r="AJ29" s="302">
        <v>1</v>
      </c>
      <c r="AK29" s="302">
        <v>0</v>
      </c>
      <c r="AL29" s="302">
        <v>0</v>
      </c>
      <c r="AM29" s="303">
        <f t="shared" si="8"/>
        <v>0</v>
      </c>
      <c r="AN29" s="302">
        <v>1</v>
      </c>
      <c r="AO29" s="302">
        <v>0</v>
      </c>
      <c r="AP29" s="302">
        <v>0</v>
      </c>
      <c r="AQ29" s="303">
        <f t="shared" si="9"/>
        <v>0</v>
      </c>
      <c r="AR29" s="302">
        <v>1</v>
      </c>
      <c r="AS29" s="302">
        <v>0</v>
      </c>
      <c r="AT29" s="302">
        <v>0</v>
      </c>
      <c r="AU29" s="303">
        <f t="shared" si="10"/>
        <v>0</v>
      </c>
      <c r="AV29" s="302">
        <v>1</v>
      </c>
      <c r="AW29" s="302">
        <v>0</v>
      </c>
      <c r="AX29" s="302">
        <v>0</v>
      </c>
      <c r="AY29" s="303">
        <f t="shared" si="11"/>
        <v>0</v>
      </c>
      <c r="AZ29" s="304">
        <f t="shared" si="12"/>
        <v>1000</v>
      </c>
      <c r="BA29" s="308">
        <v>1000</v>
      </c>
      <c r="BB29" s="300">
        <f t="shared" si="13"/>
        <v>0</v>
      </c>
      <c r="BC29" s="304" t="str">
        <f t="shared" si="14"/>
        <v>geen actie</v>
      </c>
      <c r="BD29" s="280">
        <v>21</v>
      </c>
    </row>
    <row r="30" spans="1:58" x14ac:dyDescent="0.25">
      <c r="A30" s="280">
        <v>22</v>
      </c>
      <c r="B30" s="280" t="str">
        <f t="shared" si="0"/>
        <v>v</v>
      </c>
      <c r="C30" s="470"/>
      <c r="D30" s="307" t="s">
        <v>465</v>
      </c>
      <c r="E30" s="300">
        <v>117063</v>
      </c>
      <c r="F30" s="300" t="s">
        <v>247</v>
      </c>
      <c r="G30" s="300">
        <f t="shared" si="16"/>
        <v>1668.4545454545455</v>
      </c>
      <c r="H30" s="300">
        <v>2007</v>
      </c>
      <c r="I30" s="178">
        <f>Aantallen!$B$1-H30</f>
        <v>13</v>
      </c>
      <c r="J30" s="301">
        <f t="shared" si="1"/>
        <v>190.4545454545455</v>
      </c>
      <c r="K30" s="287">
        <v>1478</v>
      </c>
      <c r="L30" s="302">
        <v>1</v>
      </c>
      <c r="M30" s="302"/>
      <c r="N30" s="302"/>
      <c r="O30" s="303">
        <f t="shared" si="2"/>
        <v>0</v>
      </c>
      <c r="P30" s="302">
        <v>11</v>
      </c>
      <c r="Q30" s="302">
        <v>6</v>
      </c>
      <c r="R30" s="302">
        <v>45</v>
      </c>
      <c r="S30" s="303">
        <f t="shared" si="3"/>
        <v>95.454545454545453</v>
      </c>
      <c r="T30" s="302">
        <v>1</v>
      </c>
      <c r="U30" s="302"/>
      <c r="V30" s="302"/>
      <c r="W30" s="303">
        <f t="shared" si="4"/>
        <v>0</v>
      </c>
      <c r="X30" s="302">
        <v>1</v>
      </c>
      <c r="Y30" s="302"/>
      <c r="Z30" s="302"/>
      <c r="AA30" s="303">
        <f t="shared" si="5"/>
        <v>0</v>
      </c>
      <c r="AB30" s="302">
        <v>1</v>
      </c>
      <c r="AC30" s="302"/>
      <c r="AD30" s="302"/>
      <c r="AE30" s="303">
        <f t="shared" si="6"/>
        <v>0</v>
      </c>
      <c r="AF30" s="302">
        <v>1</v>
      </c>
      <c r="AG30" s="302"/>
      <c r="AH30" s="302"/>
      <c r="AI30" s="303">
        <f t="shared" si="7"/>
        <v>0</v>
      </c>
      <c r="AJ30" s="302">
        <v>12</v>
      </c>
      <c r="AK30" s="302">
        <v>7</v>
      </c>
      <c r="AL30" s="302">
        <v>44</v>
      </c>
      <c r="AM30" s="303">
        <f t="shared" si="8"/>
        <v>95</v>
      </c>
      <c r="AN30" s="302">
        <v>1</v>
      </c>
      <c r="AO30" s="302">
        <v>0</v>
      </c>
      <c r="AP30" s="302">
        <v>0</v>
      </c>
      <c r="AQ30" s="303">
        <f t="shared" si="9"/>
        <v>0</v>
      </c>
      <c r="AR30" s="302">
        <v>1</v>
      </c>
      <c r="AS30" s="302">
        <v>0</v>
      </c>
      <c r="AT30" s="302">
        <v>0</v>
      </c>
      <c r="AU30" s="303">
        <f t="shared" si="10"/>
        <v>0</v>
      </c>
      <c r="AV30" s="302">
        <v>1</v>
      </c>
      <c r="AW30" s="302">
        <v>0</v>
      </c>
      <c r="AX30" s="302">
        <v>0</v>
      </c>
      <c r="AY30" s="303">
        <f t="shared" si="11"/>
        <v>0</v>
      </c>
      <c r="AZ30" s="304">
        <f t="shared" si="12"/>
        <v>1500</v>
      </c>
      <c r="BA30" s="182">
        <v>1000</v>
      </c>
      <c r="BB30" s="300">
        <f t="shared" si="13"/>
        <v>500</v>
      </c>
      <c r="BC30" s="304" t="str">
        <f t="shared" si="14"/>
        <v>diploma uitschrijven: 1500 punten</v>
      </c>
      <c r="BD30" s="280">
        <v>22</v>
      </c>
    </row>
    <row r="31" spans="1:58" x14ac:dyDescent="0.25">
      <c r="A31" s="280">
        <v>23</v>
      </c>
      <c r="B31" s="280" t="str">
        <f t="shared" si="0"/>
        <v>v</v>
      </c>
      <c r="C31" s="470"/>
      <c r="D31" s="311" t="s">
        <v>466</v>
      </c>
      <c r="E31" s="153">
        <v>117166</v>
      </c>
      <c r="F31" s="153" t="s">
        <v>467</v>
      </c>
      <c r="G31" s="300">
        <f t="shared" si="16"/>
        <v>45.714285714285715</v>
      </c>
      <c r="H31" s="300">
        <v>2006</v>
      </c>
      <c r="I31" s="178">
        <f>Aantallen!$B$1-H31</f>
        <v>14</v>
      </c>
      <c r="J31" s="301">
        <f t="shared" si="1"/>
        <v>25</v>
      </c>
      <c r="K31" s="287">
        <v>20.714285714285715</v>
      </c>
      <c r="L31" s="302">
        <v>1</v>
      </c>
      <c r="M31" s="302"/>
      <c r="N31" s="302"/>
      <c r="O31" s="303">
        <f t="shared" si="2"/>
        <v>0</v>
      </c>
      <c r="P31" s="302">
        <v>1</v>
      </c>
      <c r="Q31" s="302"/>
      <c r="R31" s="302"/>
      <c r="S31" s="303">
        <f t="shared" si="3"/>
        <v>0</v>
      </c>
      <c r="T31" s="302">
        <v>1</v>
      </c>
      <c r="U31" s="302"/>
      <c r="V31" s="302"/>
      <c r="W31" s="303">
        <f t="shared" si="4"/>
        <v>0</v>
      </c>
      <c r="X31" s="302">
        <v>1</v>
      </c>
      <c r="Y31" s="302"/>
      <c r="Z31" s="302"/>
      <c r="AA31" s="303">
        <f t="shared" si="5"/>
        <v>0</v>
      </c>
      <c r="AB31" s="302">
        <v>1</v>
      </c>
      <c r="AC31" s="302"/>
      <c r="AD31" s="302"/>
      <c r="AE31" s="303">
        <f t="shared" si="6"/>
        <v>0</v>
      </c>
      <c r="AF31" s="302">
        <v>1</v>
      </c>
      <c r="AG31" s="302"/>
      <c r="AH31" s="302"/>
      <c r="AI31" s="303">
        <f t="shared" si="7"/>
        <v>0</v>
      </c>
      <c r="AJ31" s="302">
        <v>10</v>
      </c>
      <c r="AK31" s="302">
        <v>0</v>
      </c>
      <c r="AL31" s="302">
        <v>25</v>
      </c>
      <c r="AM31" s="303">
        <f t="shared" si="8"/>
        <v>25</v>
      </c>
      <c r="AN31" s="302">
        <v>1</v>
      </c>
      <c r="AO31" s="302">
        <v>0</v>
      </c>
      <c r="AP31" s="302">
        <v>0</v>
      </c>
      <c r="AQ31" s="303">
        <f t="shared" si="9"/>
        <v>0</v>
      </c>
      <c r="AR31" s="302">
        <v>1</v>
      </c>
      <c r="AS31" s="302">
        <v>0</v>
      </c>
      <c r="AT31" s="302">
        <v>0</v>
      </c>
      <c r="AU31" s="303">
        <f t="shared" si="10"/>
        <v>0</v>
      </c>
      <c r="AV31" s="302">
        <v>1</v>
      </c>
      <c r="AW31" s="302">
        <v>0</v>
      </c>
      <c r="AX31" s="302">
        <v>0</v>
      </c>
      <c r="AY31" s="303">
        <f t="shared" si="11"/>
        <v>0</v>
      </c>
      <c r="AZ31" s="304">
        <f t="shared" si="12"/>
        <v>0</v>
      </c>
      <c r="BA31" s="308">
        <v>0</v>
      </c>
      <c r="BB31" s="300">
        <f t="shared" si="13"/>
        <v>0</v>
      </c>
      <c r="BC31" s="304" t="str">
        <f t="shared" si="14"/>
        <v>geen actie</v>
      </c>
      <c r="BD31" s="280">
        <v>23</v>
      </c>
    </row>
    <row r="32" spans="1:58" ht="16.149999999999999" customHeight="1" x14ac:dyDescent="0.25">
      <c r="A32" s="280">
        <v>7</v>
      </c>
      <c r="B32" s="280" t="str">
        <f t="shared" si="0"/>
        <v>v</v>
      </c>
      <c r="C32" s="309"/>
      <c r="D32" s="307" t="s">
        <v>468</v>
      </c>
      <c r="E32" s="300"/>
      <c r="F32" s="300" t="s">
        <v>368</v>
      </c>
      <c r="G32" s="300">
        <f t="shared" si="16"/>
        <v>72.857142857142861</v>
      </c>
      <c r="H32" s="300">
        <v>2007</v>
      </c>
      <c r="I32" s="178">
        <f>Aantallen!$B$1-H32</f>
        <v>13</v>
      </c>
      <c r="J32" s="301">
        <f t="shared" si="1"/>
        <v>72.857142857142861</v>
      </c>
      <c r="K32" s="287"/>
      <c r="L32" s="302">
        <v>7</v>
      </c>
      <c r="M32" s="302">
        <v>3</v>
      </c>
      <c r="N32" s="302">
        <v>21</v>
      </c>
      <c r="O32" s="303">
        <f t="shared" si="2"/>
        <v>72.857142857142861</v>
      </c>
      <c r="P32" s="302">
        <v>1</v>
      </c>
      <c r="Q32" s="302"/>
      <c r="R32" s="302"/>
      <c r="S32" s="303">
        <f t="shared" si="3"/>
        <v>0</v>
      </c>
      <c r="T32" s="302">
        <v>1</v>
      </c>
      <c r="U32" s="302"/>
      <c r="V32" s="302"/>
      <c r="W32" s="303">
        <f t="shared" si="4"/>
        <v>0</v>
      </c>
      <c r="X32" s="302">
        <v>1</v>
      </c>
      <c r="Y32" s="302"/>
      <c r="Z32" s="302"/>
      <c r="AA32" s="303">
        <f t="shared" si="5"/>
        <v>0</v>
      </c>
      <c r="AB32" s="302">
        <v>1</v>
      </c>
      <c r="AC32" s="302"/>
      <c r="AD32" s="302"/>
      <c r="AE32" s="303">
        <f t="shared" si="6"/>
        <v>0</v>
      </c>
      <c r="AF32" s="302">
        <v>1</v>
      </c>
      <c r="AG32" s="302"/>
      <c r="AH32" s="302"/>
      <c r="AI32" s="303">
        <f t="shared" si="7"/>
        <v>0</v>
      </c>
      <c r="AJ32" s="302">
        <v>1</v>
      </c>
      <c r="AK32" s="302">
        <v>0</v>
      </c>
      <c r="AL32" s="302">
        <v>0</v>
      </c>
      <c r="AM32" s="303">
        <f t="shared" si="8"/>
        <v>0</v>
      </c>
      <c r="AN32" s="302">
        <v>1</v>
      </c>
      <c r="AO32" s="302">
        <v>0</v>
      </c>
      <c r="AP32" s="302">
        <v>0</v>
      </c>
      <c r="AQ32" s="303">
        <f t="shared" si="9"/>
        <v>0</v>
      </c>
      <c r="AR32" s="302">
        <v>1</v>
      </c>
      <c r="AS32" s="302">
        <v>0</v>
      </c>
      <c r="AT32" s="302">
        <v>0</v>
      </c>
      <c r="AU32" s="303">
        <f t="shared" si="10"/>
        <v>0</v>
      </c>
      <c r="AV32" s="302">
        <v>1</v>
      </c>
      <c r="AW32" s="302">
        <v>0</v>
      </c>
      <c r="AX32" s="302">
        <v>0</v>
      </c>
      <c r="AY32" s="303">
        <f t="shared" si="11"/>
        <v>0</v>
      </c>
      <c r="AZ32" s="304">
        <f t="shared" si="12"/>
        <v>0</v>
      </c>
      <c r="BA32" s="308">
        <v>0</v>
      </c>
      <c r="BB32" s="300">
        <f t="shared" si="13"/>
        <v>0</v>
      </c>
      <c r="BC32" s="304" t="str">
        <f t="shared" si="14"/>
        <v>geen actie</v>
      </c>
      <c r="BD32" s="280">
        <v>7</v>
      </c>
      <c r="BE32" s="305"/>
    </row>
    <row r="33" spans="1:57" x14ac:dyDescent="0.25">
      <c r="A33" s="280">
        <v>24</v>
      </c>
      <c r="B33" s="280" t="str">
        <f t="shared" si="0"/>
        <v>v</v>
      </c>
      <c r="C33" s="280"/>
      <c r="D33" s="370" t="s">
        <v>469</v>
      </c>
      <c r="E33" s="300">
        <v>116742</v>
      </c>
      <c r="F33" s="487" t="s">
        <v>293</v>
      </c>
      <c r="G33" s="300">
        <f t="shared" si="16"/>
        <v>2164.3322510822509</v>
      </c>
      <c r="H33" s="300">
        <v>2005</v>
      </c>
      <c r="I33" s="178">
        <f>Aantallen!$B$1-H33</f>
        <v>15</v>
      </c>
      <c r="J33" s="301">
        <f t="shared" si="1"/>
        <v>134.44444444444434</v>
      </c>
      <c r="K33" s="287">
        <v>2029.8878066378065</v>
      </c>
      <c r="L33" s="302">
        <v>9</v>
      </c>
      <c r="M33" s="302">
        <v>8</v>
      </c>
      <c r="N33" s="302">
        <v>41</v>
      </c>
      <c r="O33" s="303">
        <f t="shared" si="2"/>
        <v>134.44444444444446</v>
      </c>
      <c r="P33" s="302">
        <v>1</v>
      </c>
      <c r="Q33" s="302"/>
      <c r="R33" s="302"/>
      <c r="S33" s="303">
        <f t="shared" si="3"/>
        <v>0</v>
      </c>
      <c r="T33" s="302">
        <v>1</v>
      </c>
      <c r="U33" s="302"/>
      <c r="V33" s="302"/>
      <c r="W33" s="303">
        <f t="shared" si="4"/>
        <v>0</v>
      </c>
      <c r="X33" s="302">
        <v>1</v>
      </c>
      <c r="Y33" s="302"/>
      <c r="Z33" s="302"/>
      <c r="AA33" s="303">
        <f t="shared" si="5"/>
        <v>0</v>
      </c>
      <c r="AB33" s="302">
        <v>1</v>
      </c>
      <c r="AC33" s="302"/>
      <c r="AD33" s="302"/>
      <c r="AE33" s="303">
        <f t="shared" si="6"/>
        <v>0</v>
      </c>
      <c r="AF33" s="302">
        <v>1</v>
      </c>
      <c r="AG33" s="302"/>
      <c r="AH33" s="302"/>
      <c r="AI33" s="303">
        <f t="shared" si="7"/>
        <v>0</v>
      </c>
      <c r="AJ33" s="302">
        <v>1</v>
      </c>
      <c r="AK33" s="302">
        <v>0</v>
      </c>
      <c r="AL33" s="302">
        <v>0</v>
      </c>
      <c r="AM33" s="303">
        <f t="shared" si="8"/>
        <v>0</v>
      </c>
      <c r="AN33" s="302">
        <v>1</v>
      </c>
      <c r="AO33" s="302">
        <v>0</v>
      </c>
      <c r="AP33" s="302">
        <v>0</v>
      </c>
      <c r="AQ33" s="303">
        <f t="shared" si="9"/>
        <v>0</v>
      </c>
      <c r="AR33" s="302">
        <v>1</v>
      </c>
      <c r="AS33" s="302">
        <v>0</v>
      </c>
      <c r="AT33" s="302">
        <v>0</v>
      </c>
      <c r="AU33" s="303">
        <f t="shared" si="10"/>
        <v>0</v>
      </c>
      <c r="AV33" s="302">
        <v>1</v>
      </c>
      <c r="AW33" s="302">
        <v>0</v>
      </c>
      <c r="AX33" s="302">
        <v>0</v>
      </c>
      <c r="AY33" s="303">
        <f t="shared" si="11"/>
        <v>0</v>
      </c>
      <c r="AZ33" s="304">
        <f t="shared" si="12"/>
        <v>2000</v>
      </c>
      <c r="BA33" s="312">
        <v>2000</v>
      </c>
      <c r="BB33" s="300">
        <f t="shared" si="13"/>
        <v>0</v>
      </c>
      <c r="BC33" s="304" t="str">
        <f t="shared" si="14"/>
        <v>geen actie</v>
      </c>
      <c r="BD33" s="280">
        <v>24</v>
      </c>
      <c r="BE33" s="305"/>
    </row>
    <row r="34" spans="1:57" x14ac:dyDescent="0.25">
      <c r="A34" s="280">
        <v>26</v>
      </c>
      <c r="B34" s="280" t="str">
        <f t="shared" ref="B34:B65" si="17">IF(A34=BD34,"v","x")</f>
        <v>v</v>
      </c>
      <c r="C34" s="306"/>
      <c r="D34" s="307" t="s">
        <v>470</v>
      </c>
      <c r="E34" s="300">
        <v>116540</v>
      </c>
      <c r="F34" s="300" t="s">
        <v>293</v>
      </c>
      <c r="G34" s="300">
        <f t="shared" si="16"/>
        <v>1040.6641414141416</v>
      </c>
      <c r="H34" s="300">
        <v>2005</v>
      </c>
      <c r="I34" s="178">
        <f>Aantallen!$B$1-H34</f>
        <v>15</v>
      </c>
      <c r="J34" s="301">
        <f t="shared" ref="J34:J65" si="18">G34-K34</f>
        <v>0</v>
      </c>
      <c r="K34" s="287">
        <v>1040.6641414141416</v>
      </c>
      <c r="L34" s="302">
        <v>1</v>
      </c>
      <c r="M34" s="302"/>
      <c r="N34" s="302"/>
      <c r="O34" s="303">
        <f t="shared" ref="O34:O65" si="19">SUM(M34*10+N34)/L34*10</f>
        <v>0</v>
      </c>
      <c r="P34" s="302">
        <v>1</v>
      </c>
      <c r="Q34" s="302"/>
      <c r="R34" s="302"/>
      <c r="S34" s="303">
        <f t="shared" ref="S34:S65" si="20">SUM(Q34*10+R34)/P34*10</f>
        <v>0</v>
      </c>
      <c r="T34" s="302">
        <v>1</v>
      </c>
      <c r="U34" s="302"/>
      <c r="V34" s="302"/>
      <c r="W34" s="303">
        <f t="shared" ref="W34:W65" si="21">SUM(U34*10+V34)/T34*10</f>
        <v>0</v>
      </c>
      <c r="X34" s="302">
        <v>1</v>
      </c>
      <c r="Y34" s="302"/>
      <c r="Z34" s="302"/>
      <c r="AA34" s="303">
        <f t="shared" ref="AA34:AA65" si="22">SUM(Y34*10+Z34)/X34*10</f>
        <v>0</v>
      </c>
      <c r="AB34" s="302">
        <v>1</v>
      </c>
      <c r="AC34" s="302"/>
      <c r="AD34" s="302"/>
      <c r="AE34" s="303">
        <f t="shared" ref="AE34:AE65" si="23">SUM(AC34*10+AD34)/AB34*10</f>
        <v>0</v>
      </c>
      <c r="AF34" s="302">
        <v>1</v>
      </c>
      <c r="AG34" s="302"/>
      <c r="AH34" s="302"/>
      <c r="AI34" s="303">
        <f t="shared" ref="AI34:AI65" si="24">SUM(AG34*10+AH34)/AF34*10</f>
        <v>0</v>
      </c>
      <c r="AJ34" s="302">
        <v>1</v>
      </c>
      <c r="AK34" s="302">
        <v>0</v>
      </c>
      <c r="AL34" s="302">
        <v>0</v>
      </c>
      <c r="AM34" s="303">
        <f t="shared" ref="AM34:AM65" si="25">SUM(AK34*10+AL34)/AJ34*10</f>
        <v>0</v>
      </c>
      <c r="AN34" s="302">
        <v>1</v>
      </c>
      <c r="AO34" s="302">
        <v>0</v>
      </c>
      <c r="AP34" s="302">
        <v>0</v>
      </c>
      <c r="AQ34" s="303">
        <f t="shared" ref="AQ34:AQ65" si="26">SUM(AO34*10+AP34)/AN34*10</f>
        <v>0</v>
      </c>
      <c r="AR34" s="302">
        <v>1</v>
      </c>
      <c r="AS34" s="302">
        <v>0</v>
      </c>
      <c r="AT34" s="302">
        <v>0</v>
      </c>
      <c r="AU34" s="303">
        <f t="shared" ref="AU34:AU65" si="27">SUM(AS34*10+AT34)/AR34*10</f>
        <v>0</v>
      </c>
      <c r="AV34" s="302">
        <v>1</v>
      </c>
      <c r="AW34" s="302">
        <v>0</v>
      </c>
      <c r="AX34" s="302">
        <v>0</v>
      </c>
      <c r="AY34" s="303">
        <f t="shared" ref="AY34:AY65" si="28">SUM(AW34*10+AX34)/AV34*10</f>
        <v>0</v>
      </c>
      <c r="AZ34" s="304">
        <f t="shared" ref="AZ34:AZ65" si="29">IF(G34&lt;250,0,IF(G34&lt;500,250,IF(G34&lt;750,"500",IF(G34&lt;1000,750,IF(G34&lt;1500,1000,IF(G34&lt;2000,1500,IF(G34&lt;2500,2000,IF(G34&lt;3000,2500,3000))))))))</f>
        <v>1000</v>
      </c>
      <c r="BA34" s="308">
        <v>1000</v>
      </c>
      <c r="BB34" s="300">
        <f t="shared" ref="BB34:BB65" si="30">AZ34-BA34</f>
        <v>0</v>
      </c>
      <c r="BC34" s="304" t="str">
        <f t="shared" ref="BC34:BC65" si="31">IF(BB34=0,"geen actie",CONCATENATE("diploma uitschrijven: ",AZ34," punten"))</f>
        <v>geen actie</v>
      </c>
      <c r="BD34" s="280">
        <v>26</v>
      </c>
    </row>
    <row r="35" spans="1:57" x14ac:dyDescent="0.25">
      <c r="A35" s="280">
        <v>25</v>
      </c>
      <c r="B35" s="280" t="str">
        <f t="shared" si="17"/>
        <v>v</v>
      </c>
      <c r="C35" s="306"/>
      <c r="D35" s="307" t="s">
        <v>471</v>
      </c>
      <c r="E35" s="300">
        <v>116307</v>
      </c>
      <c r="F35" s="300" t="s">
        <v>440</v>
      </c>
      <c r="G35" s="300">
        <f t="shared" si="16"/>
        <v>784.80555555555509</v>
      </c>
      <c r="H35" s="300">
        <v>2007</v>
      </c>
      <c r="I35" s="178">
        <f>Aantallen!$B$1-H35</f>
        <v>13</v>
      </c>
      <c r="J35" s="301">
        <f t="shared" si="18"/>
        <v>0</v>
      </c>
      <c r="K35" s="287">
        <v>784.80555555555509</v>
      </c>
      <c r="L35" s="302">
        <v>1</v>
      </c>
      <c r="M35" s="302"/>
      <c r="N35" s="302"/>
      <c r="O35" s="303">
        <f t="shared" si="19"/>
        <v>0</v>
      </c>
      <c r="P35" s="302">
        <v>1</v>
      </c>
      <c r="Q35" s="302"/>
      <c r="R35" s="302"/>
      <c r="S35" s="303">
        <f t="shared" si="20"/>
        <v>0</v>
      </c>
      <c r="T35" s="302">
        <v>1</v>
      </c>
      <c r="U35" s="302"/>
      <c r="V35" s="302"/>
      <c r="W35" s="303">
        <f t="shared" si="21"/>
        <v>0</v>
      </c>
      <c r="X35" s="302">
        <v>1</v>
      </c>
      <c r="Y35" s="302"/>
      <c r="Z35" s="302"/>
      <c r="AA35" s="303">
        <f t="shared" si="22"/>
        <v>0</v>
      </c>
      <c r="AB35" s="302">
        <v>1</v>
      </c>
      <c r="AC35" s="302"/>
      <c r="AD35" s="302"/>
      <c r="AE35" s="303">
        <f t="shared" si="23"/>
        <v>0</v>
      </c>
      <c r="AF35" s="302">
        <v>1</v>
      </c>
      <c r="AG35" s="302"/>
      <c r="AH35" s="302"/>
      <c r="AI35" s="303">
        <f t="shared" si="24"/>
        <v>0</v>
      </c>
      <c r="AJ35" s="302">
        <v>1</v>
      </c>
      <c r="AK35" s="302">
        <v>0</v>
      </c>
      <c r="AL35" s="302">
        <v>0</v>
      </c>
      <c r="AM35" s="303">
        <f t="shared" si="25"/>
        <v>0</v>
      </c>
      <c r="AN35" s="302">
        <v>1</v>
      </c>
      <c r="AO35" s="302">
        <v>0</v>
      </c>
      <c r="AP35" s="302">
        <v>0</v>
      </c>
      <c r="AQ35" s="303">
        <f t="shared" si="26"/>
        <v>0</v>
      </c>
      <c r="AR35" s="302">
        <v>1</v>
      </c>
      <c r="AS35" s="302">
        <v>0</v>
      </c>
      <c r="AT35" s="302">
        <v>0</v>
      </c>
      <c r="AU35" s="303">
        <f t="shared" si="27"/>
        <v>0</v>
      </c>
      <c r="AV35" s="302">
        <v>1</v>
      </c>
      <c r="AW35" s="302">
        <v>0</v>
      </c>
      <c r="AX35" s="302">
        <v>0</v>
      </c>
      <c r="AY35" s="303">
        <f t="shared" si="28"/>
        <v>0</v>
      </c>
      <c r="AZ35" s="304">
        <f t="shared" si="29"/>
        <v>750</v>
      </c>
      <c r="BA35" s="182">
        <v>750</v>
      </c>
      <c r="BB35" s="300">
        <f t="shared" si="30"/>
        <v>0</v>
      </c>
      <c r="BC35" s="304" t="str">
        <f t="shared" si="31"/>
        <v>geen actie</v>
      </c>
      <c r="BD35" s="280">
        <v>25</v>
      </c>
    </row>
    <row r="36" spans="1:57" x14ac:dyDescent="0.25">
      <c r="A36" s="280">
        <v>27</v>
      </c>
      <c r="B36" s="280" t="str">
        <f t="shared" si="17"/>
        <v>v</v>
      </c>
      <c r="C36" s="280"/>
      <c r="D36" s="307" t="s">
        <v>472</v>
      </c>
      <c r="E36" s="300">
        <v>117408</v>
      </c>
      <c r="F36" s="300" t="s">
        <v>473</v>
      </c>
      <c r="G36" s="300">
        <f t="shared" si="16"/>
        <v>1298.7680375180375</v>
      </c>
      <c r="H36" s="300">
        <v>2005</v>
      </c>
      <c r="I36" s="178">
        <f>Aantallen!$B$1-H36</f>
        <v>15</v>
      </c>
      <c r="J36" s="301">
        <f t="shared" si="18"/>
        <v>436.25000000000011</v>
      </c>
      <c r="K36" s="287">
        <v>862.51803751803743</v>
      </c>
      <c r="L36" s="302">
        <v>8</v>
      </c>
      <c r="M36" s="302">
        <v>7</v>
      </c>
      <c r="N36" s="302">
        <v>39</v>
      </c>
      <c r="O36" s="303">
        <f t="shared" si="19"/>
        <v>136.25</v>
      </c>
      <c r="P36" s="302">
        <v>10</v>
      </c>
      <c r="Q36" s="302">
        <v>10</v>
      </c>
      <c r="R36" s="302">
        <v>50</v>
      </c>
      <c r="S36" s="303">
        <f t="shared" si="20"/>
        <v>150</v>
      </c>
      <c r="T36" s="302">
        <v>1</v>
      </c>
      <c r="U36" s="302"/>
      <c r="V36" s="302"/>
      <c r="W36" s="303">
        <f t="shared" si="21"/>
        <v>0</v>
      </c>
      <c r="X36" s="302">
        <v>1</v>
      </c>
      <c r="Y36" s="302"/>
      <c r="Z36" s="302"/>
      <c r="AA36" s="303">
        <f t="shared" si="22"/>
        <v>0</v>
      </c>
      <c r="AB36" s="302">
        <v>1</v>
      </c>
      <c r="AC36" s="302"/>
      <c r="AD36" s="302"/>
      <c r="AE36" s="303">
        <f t="shared" si="23"/>
        <v>0</v>
      </c>
      <c r="AF36" s="302">
        <v>1</v>
      </c>
      <c r="AG36" s="302"/>
      <c r="AH36" s="302"/>
      <c r="AI36" s="303">
        <f t="shared" si="24"/>
        <v>0</v>
      </c>
      <c r="AJ36" s="302">
        <v>10</v>
      </c>
      <c r="AK36" s="302">
        <v>10</v>
      </c>
      <c r="AL36" s="302">
        <v>50</v>
      </c>
      <c r="AM36" s="303">
        <f t="shared" si="25"/>
        <v>150</v>
      </c>
      <c r="AN36" s="302">
        <v>1</v>
      </c>
      <c r="AO36" s="302">
        <v>0</v>
      </c>
      <c r="AP36" s="302">
        <v>0</v>
      </c>
      <c r="AQ36" s="303">
        <f t="shared" si="26"/>
        <v>0</v>
      </c>
      <c r="AR36" s="302">
        <v>1</v>
      </c>
      <c r="AS36" s="302">
        <v>0</v>
      </c>
      <c r="AT36" s="302">
        <v>0</v>
      </c>
      <c r="AU36" s="303">
        <f t="shared" si="27"/>
        <v>0</v>
      </c>
      <c r="AV36" s="302">
        <v>1</v>
      </c>
      <c r="AW36" s="302">
        <v>0</v>
      </c>
      <c r="AX36" s="302">
        <v>0</v>
      </c>
      <c r="AY36" s="303">
        <f t="shared" si="28"/>
        <v>0</v>
      </c>
      <c r="AZ36" s="304">
        <f t="shared" si="29"/>
        <v>1000</v>
      </c>
      <c r="BA36" s="308">
        <v>750</v>
      </c>
      <c r="BB36" s="300">
        <f t="shared" si="30"/>
        <v>250</v>
      </c>
      <c r="BC36" s="304" t="str">
        <f t="shared" si="31"/>
        <v>diploma uitschrijven: 1000 punten</v>
      </c>
      <c r="BD36" s="280">
        <v>27</v>
      </c>
    </row>
    <row r="37" spans="1:57" x14ac:dyDescent="0.25">
      <c r="A37" s="280">
        <v>45</v>
      </c>
      <c r="B37" s="280" t="str">
        <f t="shared" si="17"/>
        <v>v</v>
      </c>
      <c r="C37" s="470"/>
      <c r="D37" s="307" t="s">
        <v>671</v>
      </c>
      <c r="E37" s="300">
        <v>118693</v>
      </c>
      <c r="F37" s="300" t="s">
        <v>293</v>
      </c>
      <c r="G37" s="300">
        <f t="shared" si="16"/>
        <v>67.777777777777771</v>
      </c>
      <c r="H37" s="300">
        <v>2007</v>
      </c>
      <c r="I37" s="178">
        <f>Aantallen!$B$1-H37</f>
        <v>13</v>
      </c>
      <c r="J37" s="301">
        <f t="shared" si="18"/>
        <v>67.777777777777771</v>
      </c>
      <c r="K37" s="287">
        <v>0</v>
      </c>
      <c r="L37" s="302">
        <v>1</v>
      </c>
      <c r="M37" s="302"/>
      <c r="N37" s="302"/>
      <c r="O37" s="303">
        <f t="shared" si="19"/>
        <v>0</v>
      </c>
      <c r="P37" s="302">
        <v>1</v>
      </c>
      <c r="Q37" s="302"/>
      <c r="R37" s="302"/>
      <c r="S37" s="303">
        <f t="shared" si="20"/>
        <v>0</v>
      </c>
      <c r="T37" s="302">
        <v>1</v>
      </c>
      <c r="U37" s="302"/>
      <c r="V37" s="302"/>
      <c r="W37" s="303">
        <f t="shared" si="21"/>
        <v>0</v>
      </c>
      <c r="X37" s="302">
        <v>1</v>
      </c>
      <c r="Y37" s="302"/>
      <c r="Z37" s="302"/>
      <c r="AA37" s="303">
        <f t="shared" si="22"/>
        <v>0</v>
      </c>
      <c r="AB37" s="302">
        <v>1</v>
      </c>
      <c r="AC37" s="302"/>
      <c r="AD37" s="302"/>
      <c r="AE37" s="303">
        <f t="shared" si="23"/>
        <v>0</v>
      </c>
      <c r="AF37" s="302">
        <v>1</v>
      </c>
      <c r="AG37" s="302"/>
      <c r="AH37" s="302"/>
      <c r="AI37" s="303">
        <f t="shared" si="24"/>
        <v>0</v>
      </c>
      <c r="AJ37" s="302">
        <v>9</v>
      </c>
      <c r="AK37" s="302">
        <v>3</v>
      </c>
      <c r="AL37" s="302">
        <v>31</v>
      </c>
      <c r="AM37" s="303">
        <f t="shared" si="25"/>
        <v>67.777777777777771</v>
      </c>
      <c r="AN37" s="302">
        <v>1</v>
      </c>
      <c r="AO37" s="302">
        <v>0</v>
      </c>
      <c r="AP37" s="302">
        <v>0</v>
      </c>
      <c r="AQ37" s="303">
        <f t="shared" si="26"/>
        <v>0</v>
      </c>
      <c r="AR37" s="302">
        <v>1</v>
      </c>
      <c r="AS37" s="302">
        <v>0</v>
      </c>
      <c r="AT37" s="302">
        <v>0</v>
      </c>
      <c r="AU37" s="303">
        <f t="shared" si="27"/>
        <v>0</v>
      </c>
      <c r="AV37" s="302">
        <v>1</v>
      </c>
      <c r="AW37" s="302">
        <v>0</v>
      </c>
      <c r="AX37" s="302">
        <v>0</v>
      </c>
      <c r="AY37" s="303">
        <f t="shared" si="28"/>
        <v>0</v>
      </c>
      <c r="AZ37" s="304">
        <f t="shared" si="29"/>
        <v>0</v>
      </c>
      <c r="BA37" s="308">
        <v>0</v>
      </c>
      <c r="BB37" s="300">
        <f t="shared" si="30"/>
        <v>0</v>
      </c>
      <c r="BC37" s="304" t="str">
        <f t="shared" si="31"/>
        <v>geen actie</v>
      </c>
      <c r="BD37" s="280">
        <v>45</v>
      </c>
    </row>
    <row r="38" spans="1:57" x14ac:dyDescent="0.25">
      <c r="A38" s="280">
        <v>28</v>
      </c>
      <c r="B38" s="280" t="str">
        <f t="shared" si="17"/>
        <v>v</v>
      </c>
      <c r="C38" s="306"/>
      <c r="D38" s="307" t="s">
        <v>474</v>
      </c>
      <c r="E38" s="300">
        <v>115928</v>
      </c>
      <c r="F38" s="300" t="s">
        <v>293</v>
      </c>
      <c r="G38" s="300">
        <f t="shared" si="16"/>
        <v>486.444444444444</v>
      </c>
      <c r="H38" s="300">
        <v>2003</v>
      </c>
      <c r="I38" s="178">
        <f>Aantallen!$B$1-H38</f>
        <v>17</v>
      </c>
      <c r="J38" s="301">
        <f t="shared" si="18"/>
        <v>0</v>
      </c>
      <c r="K38" s="287">
        <v>486.444444444444</v>
      </c>
      <c r="L38" s="302">
        <v>1</v>
      </c>
      <c r="M38" s="302"/>
      <c r="N38" s="302"/>
      <c r="O38" s="303">
        <f t="shared" si="19"/>
        <v>0</v>
      </c>
      <c r="P38" s="302">
        <v>1</v>
      </c>
      <c r="Q38" s="302"/>
      <c r="R38" s="302"/>
      <c r="S38" s="303">
        <f t="shared" si="20"/>
        <v>0</v>
      </c>
      <c r="T38" s="302">
        <v>1</v>
      </c>
      <c r="U38" s="302"/>
      <c r="V38" s="302"/>
      <c r="W38" s="303">
        <f t="shared" si="21"/>
        <v>0</v>
      </c>
      <c r="X38" s="302">
        <v>1</v>
      </c>
      <c r="Y38" s="302"/>
      <c r="Z38" s="302"/>
      <c r="AA38" s="303">
        <f t="shared" si="22"/>
        <v>0</v>
      </c>
      <c r="AB38" s="302">
        <v>1</v>
      </c>
      <c r="AC38" s="302"/>
      <c r="AD38" s="302"/>
      <c r="AE38" s="303">
        <f t="shared" si="23"/>
        <v>0</v>
      </c>
      <c r="AF38" s="302">
        <v>1</v>
      </c>
      <c r="AG38" s="302"/>
      <c r="AH38" s="302"/>
      <c r="AI38" s="303">
        <f t="shared" si="24"/>
        <v>0</v>
      </c>
      <c r="AJ38" s="302">
        <v>1</v>
      </c>
      <c r="AK38" s="302">
        <v>0</v>
      </c>
      <c r="AL38" s="302">
        <v>0</v>
      </c>
      <c r="AM38" s="303">
        <f t="shared" si="25"/>
        <v>0</v>
      </c>
      <c r="AN38" s="302">
        <v>1</v>
      </c>
      <c r="AO38" s="302">
        <v>0</v>
      </c>
      <c r="AP38" s="302">
        <v>0</v>
      </c>
      <c r="AQ38" s="303">
        <f t="shared" si="26"/>
        <v>0</v>
      </c>
      <c r="AR38" s="302">
        <v>1</v>
      </c>
      <c r="AS38" s="302">
        <v>0</v>
      </c>
      <c r="AT38" s="302">
        <v>0</v>
      </c>
      <c r="AU38" s="303">
        <f t="shared" si="27"/>
        <v>0</v>
      </c>
      <c r="AV38" s="302">
        <v>1</v>
      </c>
      <c r="AW38" s="302">
        <v>0</v>
      </c>
      <c r="AX38" s="302">
        <v>0</v>
      </c>
      <c r="AY38" s="303">
        <f t="shared" si="28"/>
        <v>0</v>
      </c>
      <c r="AZ38" s="304">
        <f t="shared" si="29"/>
        <v>250</v>
      </c>
      <c r="BA38" s="308">
        <v>250</v>
      </c>
      <c r="BB38" s="300">
        <f t="shared" si="30"/>
        <v>0</v>
      </c>
      <c r="BC38" s="304" t="str">
        <f t="shared" si="31"/>
        <v>geen actie</v>
      </c>
      <c r="BD38" s="280">
        <v>28</v>
      </c>
      <c r="BE38" s="305"/>
    </row>
    <row r="39" spans="1:57" x14ac:dyDescent="0.25">
      <c r="A39" s="280">
        <v>29</v>
      </c>
      <c r="B39" s="280" t="str">
        <f t="shared" si="17"/>
        <v>v</v>
      </c>
      <c r="C39" s="306"/>
      <c r="D39" s="311" t="s">
        <v>475</v>
      </c>
      <c r="E39" s="153"/>
      <c r="F39" s="153" t="s">
        <v>340</v>
      </c>
      <c r="G39" s="300">
        <f t="shared" si="16"/>
        <v>70.714285714285708</v>
      </c>
      <c r="H39" s="300">
        <v>2003</v>
      </c>
      <c r="I39" s="178">
        <f>Aantallen!$B$1-H39</f>
        <v>17</v>
      </c>
      <c r="J39" s="301">
        <f t="shared" si="18"/>
        <v>0</v>
      </c>
      <c r="K39" s="287">
        <v>70.714285714285708</v>
      </c>
      <c r="L39" s="302">
        <v>1</v>
      </c>
      <c r="M39" s="302"/>
      <c r="N39" s="302"/>
      <c r="O39" s="303">
        <f t="shared" si="19"/>
        <v>0</v>
      </c>
      <c r="P39" s="302">
        <v>1</v>
      </c>
      <c r="Q39" s="302"/>
      <c r="R39" s="302"/>
      <c r="S39" s="303">
        <f t="shared" si="20"/>
        <v>0</v>
      </c>
      <c r="T39" s="302">
        <v>1</v>
      </c>
      <c r="U39" s="302"/>
      <c r="V39" s="302"/>
      <c r="W39" s="303">
        <f t="shared" si="21"/>
        <v>0</v>
      </c>
      <c r="X39" s="302">
        <v>1</v>
      </c>
      <c r="Y39" s="302"/>
      <c r="Z39" s="302"/>
      <c r="AA39" s="303">
        <f t="shared" si="22"/>
        <v>0</v>
      </c>
      <c r="AB39" s="302">
        <v>1</v>
      </c>
      <c r="AC39" s="302"/>
      <c r="AD39" s="302"/>
      <c r="AE39" s="303">
        <f t="shared" si="23"/>
        <v>0</v>
      </c>
      <c r="AF39" s="302">
        <v>1</v>
      </c>
      <c r="AG39" s="302"/>
      <c r="AH39" s="302"/>
      <c r="AI39" s="303">
        <f t="shared" si="24"/>
        <v>0</v>
      </c>
      <c r="AJ39" s="302">
        <v>1</v>
      </c>
      <c r="AK39" s="302">
        <v>0</v>
      </c>
      <c r="AL39" s="302">
        <v>0</v>
      </c>
      <c r="AM39" s="303">
        <f t="shared" si="25"/>
        <v>0</v>
      </c>
      <c r="AN39" s="302">
        <v>1</v>
      </c>
      <c r="AO39" s="302">
        <v>0</v>
      </c>
      <c r="AP39" s="302">
        <v>0</v>
      </c>
      <c r="AQ39" s="303">
        <f t="shared" si="26"/>
        <v>0</v>
      </c>
      <c r="AR39" s="302">
        <v>1</v>
      </c>
      <c r="AS39" s="302">
        <v>0</v>
      </c>
      <c r="AT39" s="302">
        <v>0</v>
      </c>
      <c r="AU39" s="303">
        <f t="shared" si="27"/>
        <v>0</v>
      </c>
      <c r="AV39" s="302">
        <v>1</v>
      </c>
      <c r="AW39" s="302">
        <v>0</v>
      </c>
      <c r="AX39" s="302">
        <v>0</v>
      </c>
      <c r="AY39" s="303">
        <f t="shared" si="28"/>
        <v>0</v>
      </c>
      <c r="AZ39" s="304">
        <f t="shared" si="29"/>
        <v>0</v>
      </c>
      <c r="BA39" s="308">
        <v>0</v>
      </c>
      <c r="BB39" s="300">
        <f t="shared" si="30"/>
        <v>0</v>
      </c>
      <c r="BC39" s="304" t="str">
        <f t="shared" si="31"/>
        <v>geen actie</v>
      </c>
      <c r="BD39" s="280">
        <v>29</v>
      </c>
    </row>
    <row r="40" spans="1:57" x14ac:dyDescent="0.25">
      <c r="A40" s="280">
        <v>36</v>
      </c>
      <c r="B40" s="280" t="str">
        <f t="shared" si="17"/>
        <v>v</v>
      </c>
      <c r="C40" s="309"/>
      <c r="D40" s="174" t="s">
        <v>476</v>
      </c>
      <c r="E40" s="191"/>
      <c r="F40" s="186" t="s">
        <v>368</v>
      </c>
      <c r="G40" s="300">
        <f t="shared" si="16"/>
        <v>132.85714285714286</v>
      </c>
      <c r="H40" s="187">
        <v>2007</v>
      </c>
      <c r="I40" s="178">
        <f>Aantallen!$B$1-H40</f>
        <v>13</v>
      </c>
      <c r="J40" s="301">
        <f t="shared" si="18"/>
        <v>132.85714285714286</v>
      </c>
      <c r="K40" s="287">
        <v>0</v>
      </c>
      <c r="L40" s="302">
        <v>7</v>
      </c>
      <c r="M40" s="302">
        <v>6</v>
      </c>
      <c r="N40" s="302">
        <v>33</v>
      </c>
      <c r="O40" s="303">
        <f t="shared" si="19"/>
        <v>132.85714285714286</v>
      </c>
      <c r="P40" s="302">
        <v>1</v>
      </c>
      <c r="Q40" s="302"/>
      <c r="R40" s="302"/>
      <c r="S40" s="303">
        <f t="shared" si="20"/>
        <v>0</v>
      </c>
      <c r="T40" s="302">
        <v>1</v>
      </c>
      <c r="U40" s="302"/>
      <c r="V40" s="302"/>
      <c r="W40" s="303">
        <f t="shared" si="21"/>
        <v>0</v>
      </c>
      <c r="X40" s="302">
        <v>1</v>
      </c>
      <c r="Y40" s="302"/>
      <c r="Z40" s="302"/>
      <c r="AA40" s="303">
        <f t="shared" si="22"/>
        <v>0</v>
      </c>
      <c r="AB40" s="302">
        <v>1</v>
      </c>
      <c r="AC40" s="302"/>
      <c r="AD40" s="302"/>
      <c r="AE40" s="303">
        <f t="shared" si="23"/>
        <v>0</v>
      </c>
      <c r="AF40" s="302">
        <v>1</v>
      </c>
      <c r="AG40" s="302"/>
      <c r="AH40" s="302"/>
      <c r="AI40" s="303">
        <f t="shared" si="24"/>
        <v>0</v>
      </c>
      <c r="AJ40" s="302">
        <v>1</v>
      </c>
      <c r="AK40" s="302">
        <v>0</v>
      </c>
      <c r="AL40" s="302">
        <v>0</v>
      </c>
      <c r="AM40" s="303">
        <f t="shared" si="25"/>
        <v>0</v>
      </c>
      <c r="AN40" s="302">
        <v>1</v>
      </c>
      <c r="AO40" s="302">
        <v>0</v>
      </c>
      <c r="AP40" s="302">
        <v>0</v>
      </c>
      <c r="AQ40" s="303">
        <f t="shared" si="26"/>
        <v>0</v>
      </c>
      <c r="AR40" s="302">
        <v>1</v>
      </c>
      <c r="AS40" s="302">
        <v>0</v>
      </c>
      <c r="AT40" s="302">
        <v>0</v>
      </c>
      <c r="AU40" s="303">
        <f t="shared" si="27"/>
        <v>0</v>
      </c>
      <c r="AV40" s="302">
        <v>1</v>
      </c>
      <c r="AW40" s="302">
        <v>0</v>
      </c>
      <c r="AX40" s="302">
        <v>0</v>
      </c>
      <c r="AY40" s="303">
        <f t="shared" si="28"/>
        <v>0</v>
      </c>
      <c r="AZ40" s="304">
        <f t="shared" si="29"/>
        <v>0</v>
      </c>
      <c r="BA40" s="308">
        <v>0</v>
      </c>
      <c r="BB40" s="300">
        <f t="shared" si="30"/>
        <v>0</v>
      </c>
      <c r="BC40" s="304" t="str">
        <f t="shared" si="31"/>
        <v>geen actie</v>
      </c>
      <c r="BD40" s="280">
        <v>36</v>
      </c>
    </row>
    <row r="41" spans="1:57" x14ac:dyDescent="0.25">
      <c r="A41" s="280">
        <v>30</v>
      </c>
      <c r="B41" s="280" t="str">
        <f t="shared" si="17"/>
        <v>v</v>
      </c>
      <c r="C41" s="306"/>
      <c r="D41" s="307" t="s">
        <v>477</v>
      </c>
      <c r="E41" s="300"/>
      <c r="F41" s="300" t="s">
        <v>293</v>
      </c>
      <c r="G41" s="300">
        <f t="shared" si="16"/>
        <v>229.84848484848487</v>
      </c>
      <c r="H41" s="300">
        <v>2005</v>
      </c>
      <c r="I41" s="178">
        <f>Aantallen!$B$1-H41</f>
        <v>15</v>
      </c>
      <c r="J41" s="301">
        <f t="shared" si="18"/>
        <v>0</v>
      </c>
      <c r="K41" s="287">
        <v>229.84848484848487</v>
      </c>
      <c r="L41" s="302">
        <v>1</v>
      </c>
      <c r="M41" s="302"/>
      <c r="N41" s="302"/>
      <c r="O41" s="303">
        <f t="shared" si="19"/>
        <v>0</v>
      </c>
      <c r="P41" s="302">
        <v>1</v>
      </c>
      <c r="Q41" s="302"/>
      <c r="R41" s="302"/>
      <c r="S41" s="303">
        <f t="shared" si="20"/>
        <v>0</v>
      </c>
      <c r="T41" s="302">
        <v>1</v>
      </c>
      <c r="U41" s="302"/>
      <c r="V41" s="302"/>
      <c r="W41" s="303">
        <f t="shared" si="21"/>
        <v>0</v>
      </c>
      <c r="X41" s="302">
        <v>1</v>
      </c>
      <c r="Y41" s="302"/>
      <c r="Z41" s="302"/>
      <c r="AA41" s="303">
        <f t="shared" si="22"/>
        <v>0</v>
      </c>
      <c r="AB41" s="302">
        <v>1</v>
      </c>
      <c r="AC41" s="302"/>
      <c r="AD41" s="302"/>
      <c r="AE41" s="303">
        <f t="shared" si="23"/>
        <v>0</v>
      </c>
      <c r="AF41" s="302">
        <v>1</v>
      </c>
      <c r="AG41" s="302"/>
      <c r="AH41" s="302"/>
      <c r="AI41" s="303">
        <f t="shared" si="24"/>
        <v>0</v>
      </c>
      <c r="AJ41" s="302">
        <v>1</v>
      </c>
      <c r="AK41" s="302">
        <v>0</v>
      </c>
      <c r="AL41" s="302">
        <v>0</v>
      </c>
      <c r="AM41" s="303">
        <f t="shared" si="25"/>
        <v>0</v>
      </c>
      <c r="AN41" s="302">
        <v>1</v>
      </c>
      <c r="AO41" s="302">
        <v>0</v>
      </c>
      <c r="AP41" s="302">
        <v>0</v>
      </c>
      <c r="AQ41" s="303">
        <f t="shared" si="26"/>
        <v>0</v>
      </c>
      <c r="AR41" s="302">
        <v>1</v>
      </c>
      <c r="AS41" s="302">
        <v>0</v>
      </c>
      <c r="AT41" s="302">
        <v>0</v>
      </c>
      <c r="AU41" s="303">
        <f t="shared" si="27"/>
        <v>0</v>
      </c>
      <c r="AV41" s="302">
        <v>1</v>
      </c>
      <c r="AW41" s="302">
        <v>0</v>
      </c>
      <c r="AX41" s="302">
        <v>0</v>
      </c>
      <c r="AY41" s="303">
        <f t="shared" si="28"/>
        <v>0</v>
      </c>
      <c r="AZ41" s="304">
        <f t="shared" si="29"/>
        <v>0</v>
      </c>
      <c r="BA41" s="308">
        <v>0</v>
      </c>
      <c r="BB41" s="300">
        <f t="shared" si="30"/>
        <v>0</v>
      </c>
      <c r="BC41" s="304" t="str">
        <f t="shared" si="31"/>
        <v>geen actie</v>
      </c>
      <c r="BD41" s="280">
        <v>30</v>
      </c>
      <c r="BE41" s="305"/>
    </row>
    <row r="42" spans="1:57" x14ac:dyDescent="0.25">
      <c r="A42" s="280">
        <v>31</v>
      </c>
      <c r="B42" s="280" t="str">
        <f t="shared" si="17"/>
        <v>v</v>
      </c>
      <c r="C42" s="280"/>
      <c r="D42" s="307" t="s">
        <v>301</v>
      </c>
      <c r="E42" s="185">
        <v>118642</v>
      </c>
      <c r="F42" s="186" t="s">
        <v>293</v>
      </c>
      <c r="G42" s="300">
        <f t="shared" si="16"/>
        <v>692.87121212121212</v>
      </c>
      <c r="H42" s="187">
        <v>2005</v>
      </c>
      <c r="I42" s="178">
        <f>Aantallen!$B$1-H42</f>
        <v>15</v>
      </c>
      <c r="J42" s="301">
        <f t="shared" si="18"/>
        <v>222.5</v>
      </c>
      <c r="K42" s="287">
        <v>470.37121212121212</v>
      </c>
      <c r="L42" s="302">
        <v>8</v>
      </c>
      <c r="M42" s="302">
        <v>3</v>
      </c>
      <c r="N42" s="302">
        <v>28</v>
      </c>
      <c r="O42" s="303">
        <f t="shared" si="19"/>
        <v>72.5</v>
      </c>
      <c r="P42" s="302">
        <v>10</v>
      </c>
      <c r="Q42" s="302">
        <v>5</v>
      </c>
      <c r="R42" s="302">
        <v>36</v>
      </c>
      <c r="S42" s="303">
        <f t="shared" si="20"/>
        <v>86</v>
      </c>
      <c r="T42" s="302">
        <v>1</v>
      </c>
      <c r="U42" s="302"/>
      <c r="V42" s="302"/>
      <c r="W42" s="303">
        <f t="shared" si="21"/>
        <v>0</v>
      </c>
      <c r="X42" s="302">
        <v>1</v>
      </c>
      <c r="Y42" s="302"/>
      <c r="Z42" s="302"/>
      <c r="AA42" s="303">
        <f t="shared" si="22"/>
        <v>0</v>
      </c>
      <c r="AB42" s="302">
        <v>1</v>
      </c>
      <c r="AC42" s="302"/>
      <c r="AD42" s="302"/>
      <c r="AE42" s="303">
        <f t="shared" si="23"/>
        <v>0</v>
      </c>
      <c r="AF42" s="302">
        <v>1</v>
      </c>
      <c r="AG42" s="302"/>
      <c r="AH42" s="302"/>
      <c r="AI42" s="303">
        <f t="shared" si="24"/>
        <v>0</v>
      </c>
      <c r="AJ42" s="302">
        <v>10</v>
      </c>
      <c r="AK42" s="302">
        <v>3</v>
      </c>
      <c r="AL42" s="302">
        <v>34</v>
      </c>
      <c r="AM42" s="303">
        <f t="shared" si="25"/>
        <v>64</v>
      </c>
      <c r="AN42" s="302">
        <v>1</v>
      </c>
      <c r="AO42" s="302">
        <v>0</v>
      </c>
      <c r="AP42" s="302">
        <v>0</v>
      </c>
      <c r="AQ42" s="303">
        <f t="shared" si="26"/>
        <v>0</v>
      </c>
      <c r="AR42" s="302">
        <v>1</v>
      </c>
      <c r="AS42" s="302">
        <v>0</v>
      </c>
      <c r="AT42" s="302">
        <v>0</v>
      </c>
      <c r="AU42" s="303">
        <f t="shared" si="27"/>
        <v>0</v>
      </c>
      <c r="AV42" s="302">
        <v>1</v>
      </c>
      <c r="AW42" s="302">
        <v>0</v>
      </c>
      <c r="AX42" s="302">
        <v>0</v>
      </c>
      <c r="AY42" s="303">
        <f t="shared" si="28"/>
        <v>0</v>
      </c>
      <c r="AZ42" s="304" t="str">
        <f t="shared" si="29"/>
        <v>500</v>
      </c>
      <c r="BA42" s="308">
        <v>500</v>
      </c>
      <c r="BB42" s="300">
        <f t="shared" si="30"/>
        <v>0</v>
      </c>
      <c r="BC42" s="304" t="str">
        <f t="shared" si="31"/>
        <v>geen actie</v>
      </c>
      <c r="BD42" s="280">
        <v>31</v>
      </c>
      <c r="BE42" s="305"/>
    </row>
    <row r="43" spans="1:57" x14ac:dyDescent="0.25">
      <c r="A43" s="280">
        <v>32</v>
      </c>
      <c r="B43" s="280" t="str">
        <f t="shared" si="17"/>
        <v>v</v>
      </c>
      <c r="C43" s="280"/>
      <c r="D43" s="307" t="s">
        <v>478</v>
      </c>
      <c r="E43" s="153">
        <v>116758</v>
      </c>
      <c r="F43" s="186" t="s">
        <v>293</v>
      </c>
      <c r="G43" s="300">
        <f t="shared" si="16"/>
        <v>2277</v>
      </c>
      <c r="H43" s="177">
        <v>2008</v>
      </c>
      <c r="I43" s="178">
        <f>Aantallen!$B$1-H43</f>
        <v>12</v>
      </c>
      <c r="J43" s="301">
        <f t="shared" si="18"/>
        <v>374</v>
      </c>
      <c r="K43" s="287">
        <v>1903</v>
      </c>
      <c r="L43" s="302">
        <v>7</v>
      </c>
      <c r="M43" s="302">
        <v>4</v>
      </c>
      <c r="N43" s="302">
        <v>30</v>
      </c>
      <c r="O43" s="303">
        <f t="shared" si="19"/>
        <v>100</v>
      </c>
      <c r="P43" s="302">
        <v>10</v>
      </c>
      <c r="Q43" s="302">
        <v>8</v>
      </c>
      <c r="R43" s="302">
        <v>44</v>
      </c>
      <c r="S43" s="303">
        <f t="shared" si="20"/>
        <v>124</v>
      </c>
      <c r="T43" s="302">
        <v>1</v>
      </c>
      <c r="U43" s="302"/>
      <c r="V43" s="302"/>
      <c r="W43" s="303">
        <f t="shared" si="21"/>
        <v>0</v>
      </c>
      <c r="X43" s="302">
        <v>1</v>
      </c>
      <c r="Y43" s="302"/>
      <c r="Z43" s="302"/>
      <c r="AA43" s="303">
        <f t="shared" si="22"/>
        <v>0</v>
      </c>
      <c r="AB43" s="302">
        <v>1</v>
      </c>
      <c r="AC43" s="302"/>
      <c r="AD43" s="302"/>
      <c r="AE43" s="303">
        <f t="shared" si="23"/>
        <v>0</v>
      </c>
      <c r="AF43" s="302">
        <v>1</v>
      </c>
      <c r="AG43" s="302"/>
      <c r="AH43" s="302"/>
      <c r="AI43" s="303">
        <f t="shared" si="24"/>
        <v>0</v>
      </c>
      <c r="AJ43" s="302">
        <v>9</v>
      </c>
      <c r="AK43" s="302">
        <v>9</v>
      </c>
      <c r="AL43" s="302">
        <v>45</v>
      </c>
      <c r="AM43" s="303">
        <f t="shared" si="25"/>
        <v>150</v>
      </c>
      <c r="AN43" s="302">
        <v>1</v>
      </c>
      <c r="AO43" s="302">
        <v>0</v>
      </c>
      <c r="AP43" s="302">
        <v>0</v>
      </c>
      <c r="AQ43" s="303">
        <f t="shared" si="26"/>
        <v>0</v>
      </c>
      <c r="AR43" s="302">
        <v>1</v>
      </c>
      <c r="AS43" s="302">
        <v>0</v>
      </c>
      <c r="AT43" s="302">
        <v>0</v>
      </c>
      <c r="AU43" s="303">
        <f t="shared" si="27"/>
        <v>0</v>
      </c>
      <c r="AV43" s="302">
        <v>1</v>
      </c>
      <c r="AW43" s="302">
        <v>0</v>
      </c>
      <c r="AX43" s="302">
        <v>0</v>
      </c>
      <c r="AY43" s="303">
        <f t="shared" si="28"/>
        <v>0</v>
      </c>
      <c r="AZ43" s="304">
        <f t="shared" si="29"/>
        <v>2000</v>
      </c>
      <c r="BA43" s="308">
        <v>500</v>
      </c>
      <c r="BB43" s="300">
        <f t="shared" si="30"/>
        <v>1500</v>
      </c>
      <c r="BC43" s="304" t="str">
        <f t="shared" si="31"/>
        <v>diploma uitschrijven: 2000 punten</v>
      </c>
      <c r="BD43" s="280">
        <v>32</v>
      </c>
    </row>
    <row r="44" spans="1:57" x14ac:dyDescent="0.25">
      <c r="A44" s="280">
        <v>33</v>
      </c>
      <c r="B44" s="280" t="str">
        <f t="shared" si="17"/>
        <v>v</v>
      </c>
      <c r="C44" s="280"/>
      <c r="D44" s="174" t="s">
        <v>689</v>
      </c>
      <c r="E44" s="313">
        <v>116634</v>
      </c>
      <c r="F44" s="280" t="s">
        <v>243</v>
      </c>
      <c r="G44" s="300">
        <f t="shared" si="16"/>
        <v>1229.4747474747473</v>
      </c>
      <c r="H44" s="300">
        <v>2006</v>
      </c>
      <c r="I44" s="178">
        <f>Aantallen!$B$1-H44</f>
        <v>14</v>
      </c>
      <c r="J44" s="301">
        <f t="shared" si="18"/>
        <v>205.25</v>
      </c>
      <c r="K44" s="287">
        <v>1024.2247474747473</v>
      </c>
      <c r="L44" s="302">
        <v>8</v>
      </c>
      <c r="M44" s="302">
        <v>4</v>
      </c>
      <c r="N44" s="302">
        <v>33</v>
      </c>
      <c r="O44" s="303">
        <f t="shared" si="19"/>
        <v>91.25</v>
      </c>
      <c r="P44" s="302">
        <v>10</v>
      </c>
      <c r="Q44" s="302">
        <v>7</v>
      </c>
      <c r="R44" s="302">
        <v>44</v>
      </c>
      <c r="S44" s="303">
        <f t="shared" si="20"/>
        <v>114</v>
      </c>
      <c r="T44" s="302">
        <v>1</v>
      </c>
      <c r="U44" s="302"/>
      <c r="V44" s="302"/>
      <c r="W44" s="303">
        <f t="shared" si="21"/>
        <v>0</v>
      </c>
      <c r="X44" s="302">
        <v>1</v>
      </c>
      <c r="Y44" s="302"/>
      <c r="Z44" s="302"/>
      <c r="AA44" s="303">
        <f t="shared" si="22"/>
        <v>0</v>
      </c>
      <c r="AB44" s="302">
        <v>1</v>
      </c>
      <c r="AC44" s="302"/>
      <c r="AD44" s="302"/>
      <c r="AE44" s="303">
        <f t="shared" si="23"/>
        <v>0</v>
      </c>
      <c r="AF44" s="302">
        <v>1</v>
      </c>
      <c r="AG44" s="302"/>
      <c r="AH44" s="302"/>
      <c r="AI44" s="303">
        <f t="shared" si="24"/>
        <v>0</v>
      </c>
      <c r="AJ44" s="302">
        <v>1</v>
      </c>
      <c r="AK44" s="302">
        <v>0</v>
      </c>
      <c r="AL44" s="302">
        <v>0</v>
      </c>
      <c r="AM44" s="303">
        <f t="shared" si="25"/>
        <v>0</v>
      </c>
      <c r="AN44" s="302">
        <v>1</v>
      </c>
      <c r="AO44" s="302">
        <v>0</v>
      </c>
      <c r="AP44" s="302">
        <v>0</v>
      </c>
      <c r="AQ44" s="303">
        <f t="shared" si="26"/>
        <v>0</v>
      </c>
      <c r="AR44" s="302">
        <v>1</v>
      </c>
      <c r="AS44" s="302">
        <v>0</v>
      </c>
      <c r="AT44" s="302">
        <v>0</v>
      </c>
      <c r="AU44" s="303">
        <f t="shared" si="27"/>
        <v>0</v>
      </c>
      <c r="AV44" s="302">
        <v>1</v>
      </c>
      <c r="AW44" s="302">
        <v>0</v>
      </c>
      <c r="AX44" s="302">
        <v>0</v>
      </c>
      <c r="AY44" s="303">
        <f t="shared" si="28"/>
        <v>0</v>
      </c>
      <c r="AZ44" s="304">
        <f t="shared" si="29"/>
        <v>1000</v>
      </c>
      <c r="BA44" s="308">
        <v>1000</v>
      </c>
      <c r="BB44" s="300">
        <f t="shared" si="30"/>
        <v>0</v>
      </c>
      <c r="BC44" s="304" t="str">
        <f t="shared" si="31"/>
        <v>geen actie</v>
      </c>
      <c r="BD44" s="280">
        <v>33</v>
      </c>
    </row>
    <row r="45" spans="1:57" x14ac:dyDescent="0.25">
      <c r="A45" s="280">
        <v>34</v>
      </c>
      <c r="B45" s="280" t="str">
        <f t="shared" si="17"/>
        <v>v</v>
      </c>
      <c r="C45" s="306"/>
      <c r="D45" s="307" t="s">
        <v>480</v>
      </c>
      <c r="E45" s="300">
        <v>117112</v>
      </c>
      <c r="F45" s="300" t="s">
        <v>254</v>
      </c>
      <c r="G45" s="300">
        <f t="shared" si="16"/>
        <v>150</v>
      </c>
      <c r="H45" s="300">
        <v>2007</v>
      </c>
      <c r="I45" s="178">
        <f>Aantallen!$B$1-H45</f>
        <v>13</v>
      </c>
      <c r="J45" s="301">
        <f t="shared" si="18"/>
        <v>0</v>
      </c>
      <c r="K45" s="287">
        <v>150</v>
      </c>
      <c r="L45" s="302">
        <v>1</v>
      </c>
      <c r="M45" s="302"/>
      <c r="N45" s="302"/>
      <c r="O45" s="303">
        <f t="shared" si="19"/>
        <v>0</v>
      </c>
      <c r="P45" s="302">
        <v>1</v>
      </c>
      <c r="Q45" s="302"/>
      <c r="R45" s="302"/>
      <c r="S45" s="303">
        <f t="shared" si="20"/>
        <v>0</v>
      </c>
      <c r="T45" s="302">
        <v>1</v>
      </c>
      <c r="U45" s="302"/>
      <c r="V45" s="302"/>
      <c r="W45" s="303">
        <f t="shared" si="21"/>
        <v>0</v>
      </c>
      <c r="X45" s="302">
        <v>1</v>
      </c>
      <c r="Y45" s="302"/>
      <c r="Z45" s="302"/>
      <c r="AA45" s="303">
        <f t="shared" si="22"/>
        <v>0</v>
      </c>
      <c r="AB45" s="302">
        <v>1</v>
      </c>
      <c r="AC45" s="302"/>
      <c r="AD45" s="302"/>
      <c r="AE45" s="303">
        <f t="shared" si="23"/>
        <v>0</v>
      </c>
      <c r="AF45" s="302">
        <v>1</v>
      </c>
      <c r="AG45" s="302"/>
      <c r="AH45" s="302"/>
      <c r="AI45" s="303">
        <f t="shared" si="24"/>
        <v>0</v>
      </c>
      <c r="AJ45" s="302">
        <v>1</v>
      </c>
      <c r="AK45" s="302">
        <v>0</v>
      </c>
      <c r="AL45" s="302">
        <v>0</v>
      </c>
      <c r="AM45" s="303">
        <f t="shared" si="25"/>
        <v>0</v>
      </c>
      <c r="AN45" s="302">
        <v>1</v>
      </c>
      <c r="AO45" s="302">
        <v>0</v>
      </c>
      <c r="AP45" s="302">
        <v>0</v>
      </c>
      <c r="AQ45" s="303">
        <f t="shared" si="26"/>
        <v>0</v>
      </c>
      <c r="AR45" s="302">
        <v>1</v>
      </c>
      <c r="AS45" s="302">
        <v>0</v>
      </c>
      <c r="AT45" s="302">
        <v>0</v>
      </c>
      <c r="AU45" s="303">
        <f t="shared" si="27"/>
        <v>0</v>
      </c>
      <c r="AV45" s="302">
        <v>1</v>
      </c>
      <c r="AW45" s="302">
        <v>0</v>
      </c>
      <c r="AX45" s="302">
        <v>0</v>
      </c>
      <c r="AY45" s="303">
        <f t="shared" si="28"/>
        <v>0</v>
      </c>
      <c r="AZ45" s="304">
        <f t="shared" si="29"/>
        <v>0</v>
      </c>
      <c r="BA45" s="308">
        <v>0</v>
      </c>
      <c r="BB45" s="300">
        <f t="shared" si="30"/>
        <v>0</v>
      </c>
      <c r="BC45" s="304" t="str">
        <f t="shared" si="31"/>
        <v>geen actie</v>
      </c>
      <c r="BD45" s="280">
        <v>34</v>
      </c>
    </row>
    <row r="46" spans="1:57" x14ac:dyDescent="0.25">
      <c r="A46" s="280">
        <v>35</v>
      </c>
      <c r="B46" s="280" t="str">
        <f t="shared" si="17"/>
        <v>v</v>
      </c>
      <c r="C46" s="306"/>
      <c r="D46" s="307" t="s">
        <v>481</v>
      </c>
      <c r="E46" s="300">
        <v>117798</v>
      </c>
      <c r="F46" s="300" t="s">
        <v>293</v>
      </c>
      <c r="G46" s="300">
        <f t="shared" si="16"/>
        <v>795.24999999999989</v>
      </c>
      <c r="H46" s="300">
        <v>2004</v>
      </c>
      <c r="I46" s="178">
        <f>Aantallen!$B$1-H46</f>
        <v>16</v>
      </c>
      <c r="J46" s="301">
        <f t="shared" si="18"/>
        <v>0</v>
      </c>
      <c r="K46" s="287">
        <v>795.24999999999989</v>
      </c>
      <c r="L46" s="302">
        <v>1</v>
      </c>
      <c r="M46" s="302"/>
      <c r="N46" s="302"/>
      <c r="O46" s="303">
        <f t="shared" si="19"/>
        <v>0</v>
      </c>
      <c r="P46" s="302">
        <v>1</v>
      </c>
      <c r="Q46" s="302"/>
      <c r="R46" s="302"/>
      <c r="S46" s="303">
        <f t="shared" si="20"/>
        <v>0</v>
      </c>
      <c r="T46" s="302">
        <v>1</v>
      </c>
      <c r="U46" s="302"/>
      <c r="V46" s="302"/>
      <c r="W46" s="303">
        <f t="shared" si="21"/>
        <v>0</v>
      </c>
      <c r="X46" s="302">
        <v>1</v>
      </c>
      <c r="Y46" s="302"/>
      <c r="Z46" s="302"/>
      <c r="AA46" s="303">
        <f t="shared" si="22"/>
        <v>0</v>
      </c>
      <c r="AB46" s="302">
        <v>1</v>
      </c>
      <c r="AC46" s="302"/>
      <c r="AD46" s="302"/>
      <c r="AE46" s="303">
        <f t="shared" si="23"/>
        <v>0</v>
      </c>
      <c r="AF46" s="302">
        <v>1</v>
      </c>
      <c r="AG46" s="302"/>
      <c r="AH46" s="302"/>
      <c r="AI46" s="303">
        <f t="shared" si="24"/>
        <v>0</v>
      </c>
      <c r="AJ46" s="302">
        <v>1</v>
      </c>
      <c r="AK46" s="302">
        <v>0</v>
      </c>
      <c r="AL46" s="302">
        <v>0</v>
      </c>
      <c r="AM46" s="303">
        <f t="shared" si="25"/>
        <v>0</v>
      </c>
      <c r="AN46" s="302">
        <v>1</v>
      </c>
      <c r="AO46" s="302">
        <v>0</v>
      </c>
      <c r="AP46" s="302">
        <v>0</v>
      </c>
      <c r="AQ46" s="303">
        <f t="shared" si="26"/>
        <v>0</v>
      </c>
      <c r="AR46" s="302">
        <v>1</v>
      </c>
      <c r="AS46" s="302">
        <v>0</v>
      </c>
      <c r="AT46" s="302">
        <v>0</v>
      </c>
      <c r="AU46" s="303">
        <f t="shared" si="27"/>
        <v>0</v>
      </c>
      <c r="AV46" s="302">
        <v>1</v>
      </c>
      <c r="AW46" s="302">
        <v>0</v>
      </c>
      <c r="AX46" s="302">
        <v>0</v>
      </c>
      <c r="AY46" s="303">
        <f t="shared" si="28"/>
        <v>0</v>
      </c>
      <c r="AZ46" s="304">
        <f t="shared" si="29"/>
        <v>750</v>
      </c>
      <c r="BA46" s="308">
        <v>750</v>
      </c>
      <c r="BB46" s="300">
        <f t="shared" si="30"/>
        <v>0</v>
      </c>
      <c r="BC46" s="304" t="str">
        <f t="shared" si="31"/>
        <v>geen actie</v>
      </c>
      <c r="BD46" s="280">
        <v>35</v>
      </c>
    </row>
    <row r="47" spans="1:57" ht="16.149999999999999" customHeight="1" x14ac:dyDescent="0.25">
      <c r="A47" s="280">
        <v>46</v>
      </c>
      <c r="B47" s="280" t="str">
        <f t="shared" si="17"/>
        <v>v</v>
      </c>
      <c r="C47" s="306"/>
      <c r="D47" s="307"/>
      <c r="E47" s="300"/>
      <c r="F47" s="300"/>
      <c r="G47" s="300">
        <f t="shared" si="16"/>
        <v>0</v>
      </c>
      <c r="H47" s="300"/>
      <c r="I47" s="178">
        <f>Aantallen!$B$1-H47</f>
        <v>2020</v>
      </c>
      <c r="J47" s="301">
        <f t="shared" si="18"/>
        <v>0</v>
      </c>
      <c r="K47" s="287">
        <v>0</v>
      </c>
      <c r="L47" s="302">
        <v>1</v>
      </c>
      <c r="M47" s="302"/>
      <c r="N47" s="302"/>
      <c r="O47" s="303">
        <f t="shared" si="19"/>
        <v>0</v>
      </c>
      <c r="P47" s="302">
        <v>1</v>
      </c>
      <c r="Q47" s="302"/>
      <c r="R47" s="302"/>
      <c r="S47" s="303">
        <f t="shared" si="20"/>
        <v>0</v>
      </c>
      <c r="T47" s="302">
        <v>1</v>
      </c>
      <c r="U47" s="302"/>
      <c r="V47" s="302"/>
      <c r="W47" s="303">
        <f t="shared" si="21"/>
        <v>0</v>
      </c>
      <c r="X47" s="302">
        <v>1</v>
      </c>
      <c r="Y47" s="302"/>
      <c r="Z47" s="302"/>
      <c r="AA47" s="303">
        <f t="shared" si="22"/>
        <v>0</v>
      </c>
      <c r="AB47" s="302">
        <v>1</v>
      </c>
      <c r="AC47" s="302"/>
      <c r="AD47" s="302"/>
      <c r="AE47" s="303">
        <f t="shared" si="23"/>
        <v>0</v>
      </c>
      <c r="AF47" s="302">
        <v>1</v>
      </c>
      <c r="AG47" s="302"/>
      <c r="AH47" s="302"/>
      <c r="AI47" s="303">
        <f t="shared" si="24"/>
        <v>0</v>
      </c>
      <c r="AJ47" s="302">
        <v>1</v>
      </c>
      <c r="AK47" s="302">
        <v>0</v>
      </c>
      <c r="AL47" s="302">
        <v>0</v>
      </c>
      <c r="AM47" s="303">
        <f t="shared" si="25"/>
        <v>0</v>
      </c>
      <c r="AN47" s="302">
        <v>1</v>
      </c>
      <c r="AO47" s="302">
        <v>0</v>
      </c>
      <c r="AP47" s="302">
        <v>0</v>
      </c>
      <c r="AQ47" s="303">
        <f t="shared" si="26"/>
        <v>0</v>
      </c>
      <c r="AR47" s="302">
        <v>1</v>
      </c>
      <c r="AS47" s="302">
        <v>0</v>
      </c>
      <c r="AT47" s="302">
        <v>0</v>
      </c>
      <c r="AU47" s="303">
        <f t="shared" si="27"/>
        <v>0</v>
      </c>
      <c r="AV47" s="302">
        <v>1</v>
      </c>
      <c r="AW47" s="302">
        <v>0</v>
      </c>
      <c r="AX47" s="302">
        <v>0</v>
      </c>
      <c r="AY47" s="303">
        <f t="shared" si="28"/>
        <v>0</v>
      </c>
      <c r="AZ47" s="304">
        <f t="shared" si="29"/>
        <v>0</v>
      </c>
      <c r="BA47" s="308">
        <v>0</v>
      </c>
      <c r="BB47" s="300">
        <f t="shared" si="30"/>
        <v>0</v>
      </c>
      <c r="BC47" s="304" t="str">
        <f t="shared" si="31"/>
        <v>geen actie</v>
      </c>
      <c r="BD47" s="280">
        <v>46</v>
      </c>
    </row>
    <row r="48" spans="1:57" ht="15.4" customHeight="1" x14ac:dyDescent="0.25">
      <c r="A48" s="280">
        <v>47</v>
      </c>
      <c r="B48" s="280" t="str">
        <f t="shared" si="17"/>
        <v>v</v>
      </c>
      <c r="C48" s="306"/>
      <c r="D48" s="307"/>
      <c r="E48" s="300"/>
      <c r="F48" s="300"/>
      <c r="G48" s="300">
        <f t="shared" si="16"/>
        <v>0</v>
      </c>
      <c r="H48" s="300"/>
      <c r="I48" s="178">
        <f>Aantallen!$B$1-H48</f>
        <v>2020</v>
      </c>
      <c r="J48" s="301">
        <f t="shared" si="18"/>
        <v>0</v>
      </c>
      <c r="K48" s="287">
        <v>0</v>
      </c>
      <c r="L48" s="302">
        <v>1</v>
      </c>
      <c r="M48" s="302"/>
      <c r="N48" s="302"/>
      <c r="O48" s="303">
        <f t="shared" si="19"/>
        <v>0</v>
      </c>
      <c r="P48" s="302">
        <v>1</v>
      </c>
      <c r="Q48" s="302"/>
      <c r="R48" s="302"/>
      <c r="S48" s="303">
        <f t="shared" si="20"/>
        <v>0</v>
      </c>
      <c r="T48" s="302">
        <v>1</v>
      </c>
      <c r="U48" s="302"/>
      <c r="V48" s="302"/>
      <c r="W48" s="303">
        <f t="shared" si="21"/>
        <v>0</v>
      </c>
      <c r="X48" s="302">
        <v>1</v>
      </c>
      <c r="Y48" s="302"/>
      <c r="Z48" s="302"/>
      <c r="AA48" s="303">
        <f t="shared" si="22"/>
        <v>0</v>
      </c>
      <c r="AB48" s="302">
        <v>1</v>
      </c>
      <c r="AC48" s="302"/>
      <c r="AD48" s="302"/>
      <c r="AE48" s="303">
        <f t="shared" si="23"/>
        <v>0</v>
      </c>
      <c r="AF48" s="302">
        <v>1</v>
      </c>
      <c r="AG48" s="302"/>
      <c r="AH48" s="302"/>
      <c r="AI48" s="303">
        <f t="shared" si="24"/>
        <v>0</v>
      </c>
      <c r="AJ48" s="302">
        <v>1</v>
      </c>
      <c r="AK48" s="302">
        <v>0</v>
      </c>
      <c r="AL48" s="302">
        <v>0</v>
      </c>
      <c r="AM48" s="303">
        <f t="shared" si="25"/>
        <v>0</v>
      </c>
      <c r="AN48" s="302">
        <v>1</v>
      </c>
      <c r="AO48" s="302">
        <v>0</v>
      </c>
      <c r="AP48" s="302">
        <v>0</v>
      </c>
      <c r="AQ48" s="303">
        <f t="shared" si="26"/>
        <v>0</v>
      </c>
      <c r="AR48" s="302">
        <v>1</v>
      </c>
      <c r="AS48" s="302">
        <v>0</v>
      </c>
      <c r="AT48" s="302">
        <v>0</v>
      </c>
      <c r="AU48" s="303">
        <f t="shared" si="27"/>
        <v>0</v>
      </c>
      <c r="AV48" s="302">
        <v>1</v>
      </c>
      <c r="AW48" s="302">
        <v>0</v>
      </c>
      <c r="AX48" s="302">
        <v>0</v>
      </c>
      <c r="AY48" s="303">
        <f t="shared" si="28"/>
        <v>0</v>
      </c>
      <c r="AZ48" s="304">
        <f t="shared" si="29"/>
        <v>0</v>
      </c>
      <c r="BA48" s="308">
        <v>0</v>
      </c>
      <c r="BB48" s="300">
        <f t="shared" si="30"/>
        <v>0</v>
      </c>
      <c r="BC48" s="304" t="str">
        <f t="shared" si="31"/>
        <v>geen actie</v>
      </c>
      <c r="BD48" s="280">
        <v>47</v>
      </c>
    </row>
    <row r="49" spans="1:57" x14ac:dyDescent="0.25">
      <c r="A49" s="280">
        <v>48</v>
      </c>
      <c r="B49" s="280" t="str">
        <f t="shared" si="17"/>
        <v>v</v>
      </c>
      <c r="C49" s="306"/>
      <c r="D49" s="307"/>
      <c r="E49" s="300"/>
      <c r="F49" s="300"/>
      <c r="G49" s="300">
        <f t="shared" si="16"/>
        <v>0</v>
      </c>
      <c r="H49" s="300"/>
      <c r="I49" s="178">
        <f>Aantallen!$B$1-H49</f>
        <v>2020</v>
      </c>
      <c r="J49" s="301">
        <f t="shared" si="18"/>
        <v>0</v>
      </c>
      <c r="K49" s="287">
        <v>0</v>
      </c>
      <c r="L49" s="302">
        <v>1</v>
      </c>
      <c r="M49" s="302"/>
      <c r="N49" s="302"/>
      <c r="O49" s="303">
        <f t="shared" si="19"/>
        <v>0</v>
      </c>
      <c r="P49" s="302">
        <v>1</v>
      </c>
      <c r="Q49" s="302"/>
      <c r="R49" s="302"/>
      <c r="S49" s="303">
        <f t="shared" si="20"/>
        <v>0</v>
      </c>
      <c r="T49" s="302">
        <v>1</v>
      </c>
      <c r="U49" s="302"/>
      <c r="V49" s="302"/>
      <c r="W49" s="303">
        <f t="shared" si="21"/>
        <v>0</v>
      </c>
      <c r="X49" s="302">
        <v>1</v>
      </c>
      <c r="Y49" s="302"/>
      <c r="Z49" s="302"/>
      <c r="AA49" s="303">
        <f t="shared" si="22"/>
        <v>0</v>
      </c>
      <c r="AB49" s="302">
        <v>1</v>
      </c>
      <c r="AC49" s="302"/>
      <c r="AD49" s="302"/>
      <c r="AE49" s="303">
        <f t="shared" si="23"/>
        <v>0</v>
      </c>
      <c r="AF49" s="302">
        <v>1</v>
      </c>
      <c r="AG49" s="302"/>
      <c r="AH49" s="302"/>
      <c r="AI49" s="303">
        <f t="shared" si="24"/>
        <v>0</v>
      </c>
      <c r="AJ49" s="302">
        <v>1</v>
      </c>
      <c r="AK49" s="302">
        <v>0</v>
      </c>
      <c r="AL49" s="302">
        <v>0</v>
      </c>
      <c r="AM49" s="303">
        <f t="shared" si="25"/>
        <v>0</v>
      </c>
      <c r="AN49" s="302">
        <v>1</v>
      </c>
      <c r="AO49" s="302">
        <v>0</v>
      </c>
      <c r="AP49" s="302">
        <v>0</v>
      </c>
      <c r="AQ49" s="303">
        <f t="shared" si="26"/>
        <v>0</v>
      </c>
      <c r="AR49" s="302">
        <v>1</v>
      </c>
      <c r="AS49" s="302">
        <v>0</v>
      </c>
      <c r="AT49" s="302">
        <v>0</v>
      </c>
      <c r="AU49" s="303">
        <f t="shared" si="27"/>
        <v>0</v>
      </c>
      <c r="AV49" s="302">
        <v>1</v>
      </c>
      <c r="AW49" s="302">
        <v>0</v>
      </c>
      <c r="AX49" s="302">
        <v>0</v>
      </c>
      <c r="AY49" s="303">
        <f t="shared" si="28"/>
        <v>0</v>
      </c>
      <c r="AZ49" s="304">
        <f t="shared" si="29"/>
        <v>0</v>
      </c>
      <c r="BA49" s="308">
        <v>0</v>
      </c>
      <c r="BB49" s="300">
        <f t="shared" si="30"/>
        <v>0</v>
      </c>
      <c r="BC49" s="304" t="str">
        <f t="shared" si="31"/>
        <v>geen actie</v>
      </c>
      <c r="BD49" s="280">
        <v>48</v>
      </c>
    </row>
    <row r="50" spans="1:57" x14ac:dyDescent="0.25">
      <c r="A50" s="280">
        <v>49</v>
      </c>
      <c r="B50" s="280" t="str">
        <f t="shared" si="17"/>
        <v>v</v>
      </c>
      <c r="C50" s="306"/>
      <c r="D50" s="307"/>
      <c r="E50" s="300"/>
      <c r="F50" s="300"/>
      <c r="G50" s="300">
        <f t="shared" si="16"/>
        <v>0</v>
      </c>
      <c r="H50" s="300"/>
      <c r="I50" s="178">
        <f>Aantallen!$B$1-H50</f>
        <v>2020</v>
      </c>
      <c r="J50" s="301">
        <f t="shared" si="18"/>
        <v>0</v>
      </c>
      <c r="K50" s="287">
        <v>0</v>
      </c>
      <c r="L50" s="302">
        <v>1</v>
      </c>
      <c r="M50" s="302"/>
      <c r="N50" s="302"/>
      <c r="O50" s="303">
        <f t="shared" si="19"/>
        <v>0</v>
      </c>
      <c r="P50" s="302">
        <v>1</v>
      </c>
      <c r="Q50" s="302"/>
      <c r="R50" s="302"/>
      <c r="S50" s="303">
        <f t="shared" si="20"/>
        <v>0</v>
      </c>
      <c r="T50" s="302">
        <v>1</v>
      </c>
      <c r="U50" s="302"/>
      <c r="V50" s="302"/>
      <c r="W50" s="303">
        <f t="shared" si="21"/>
        <v>0</v>
      </c>
      <c r="X50" s="302">
        <v>1</v>
      </c>
      <c r="Y50" s="302"/>
      <c r="Z50" s="302"/>
      <c r="AA50" s="303">
        <f t="shared" si="22"/>
        <v>0</v>
      </c>
      <c r="AB50" s="302">
        <v>1</v>
      </c>
      <c r="AC50" s="302"/>
      <c r="AD50" s="302"/>
      <c r="AE50" s="303">
        <f t="shared" si="23"/>
        <v>0</v>
      </c>
      <c r="AF50" s="302">
        <v>1</v>
      </c>
      <c r="AG50" s="302"/>
      <c r="AH50" s="302"/>
      <c r="AI50" s="303">
        <f t="shared" si="24"/>
        <v>0</v>
      </c>
      <c r="AJ50" s="302">
        <v>1</v>
      </c>
      <c r="AK50" s="302">
        <v>0</v>
      </c>
      <c r="AL50" s="302">
        <v>0</v>
      </c>
      <c r="AM50" s="303">
        <f t="shared" si="25"/>
        <v>0</v>
      </c>
      <c r="AN50" s="302">
        <v>1</v>
      </c>
      <c r="AO50" s="302">
        <v>0</v>
      </c>
      <c r="AP50" s="302">
        <v>0</v>
      </c>
      <c r="AQ50" s="303">
        <f t="shared" si="26"/>
        <v>0</v>
      </c>
      <c r="AR50" s="302">
        <v>1</v>
      </c>
      <c r="AS50" s="302">
        <v>0</v>
      </c>
      <c r="AT50" s="302">
        <v>0</v>
      </c>
      <c r="AU50" s="303">
        <f t="shared" si="27"/>
        <v>0</v>
      </c>
      <c r="AV50" s="302">
        <v>1</v>
      </c>
      <c r="AW50" s="302">
        <v>0</v>
      </c>
      <c r="AX50" s="302">
        <v>0</v>
      </c>
      <c r="AY50" s="303">
        <f t="shared" si="28"/>
        <v>0</v>
      </c>
      <c r="AZ50" s="304">
        <f t="shared" si="29"/>
        <v>0</v>
      </c>
      <c r="BA50" s="308">
        <v>0</v>
      </c>
      <c r="BB50" s="300">
        <f t="shared" si="30"/>
        <v>0</v>
      </c>
      <c r="BC50" s="304" t="str">
        <f t="shared" si="31"/>
        <v>geen actie</v>
      </c>
      <c r="BD50" s="280">
        <v>49</v>
      </c>
    </row>
    <row r="51" spans="1:57" x14ac:dyDescent="0.25">
      <c r="A51" s="280">
        <v>50</v>
      </c>
      <c r="B51" s="280" t="str">
        <f t="shared" si="17"/>
        <v>v</v>
      </c>
      <c r="C51" s="306"/>
      <c r="D51" s="307"/>
      <c r="E51" s="300"/>
      <c r="F51" s="300"/>
      <c r="G51" s="300">
        <f t="shared" si="16"/>
        <v>0</v>
      </c>
      <c r="H51" s="300"/>
      <c r="I51" s="178">
        <f>Aantallen!$B$1-H51</f>
        <v>2020</v>
      </c>
      <c r="J51" s="301">
        <f t="shared" si="18"/>
        <v>0</v>
      </c>
      <c r="K51" s="287">
        <v>0</v>
      </c>
      <c r="L51" s="302">
        <v>1</v>
      </c>
      <c r="M51" s="302"/>
      <c r="N51" s="302"/>
      <c r="O51" s="303">
        <f t="shared" si="19"/>
        <v>0</v>
      </c>
      <c r="P51" s="302">
        <v>1</v>
      </c>
      <c r="Q51" s="302"/>
      <c r="R51" s="302"/>
      <c r="S51" s="303">
        <f t="shared" si="20"/>
        <v>0</v>
      </c>
      <c r="T51" s="302">
        <v>1</v>
      </c>
      <c r="U51" s="302"/>
      <c r="V51" s="302"/>
      <c r="W51" s="303">
        <f t="shared" si="21"/>
        <v>0</v>
      </c>
      <c r="X51" s="302">
        <v>1</v>
      </c>
      <c r="Y51" s="302"/>
      <c r="Z51" s="302"/>
      <c r="AA51" s="303">
        <f t="shared" si="22"/>
        <v>0</v>
      </c>
      <c r="AB51" s="302">
        <v>1</v>
      </c>
      <c r="AC51" s="302"/>
      <c r="AD51" s="302"/>
      <c r="AE51" s="303">
        <f t="shared" si="23"/>
        <v>0</v>
      </c>
      <c r="AF51" s="302">
        <v>1</v>
      </c>
      <c r="AG51" s="302"/>
      <c r="AH51" s="302"/>
      <c r="AI51" s="303">
        <f t="shared" si="24"/>
        <v>0</v>
      </c>
      <c r="AJ51" s="302">
        <v>1</v>
      </c>
      <c r="AK51" s="302">
        <v>0</v>
      </c>
      <c r="AL51" s="302">
        <v>0</v>
      </c>
      <c r="AM51" s="303">
        <f t="shared" si="25"/>
        <v>0</v>
      </c>
      <c r="AN51" s="302">
        <v>1</v>
      </c>
      <c r="AO51" s="302">
        <v>0</v>
      </c>
      <c r="AP51" s="302">
        <v>0</v>
      </c>
      <c r="AQ51" s="303">
        <f t="shared" si="26"/>
        <v>0</v>
      </c>
      <c r="AR51" s="302">
        <v>1</v>
      </c>
      <c r="AS51" s="302">
        <v>0</v>
      </c>
      <c r="AT51" s="302">
        <v>0</v>
      </c>
      <c r="AU51" s="303">
        <f t="shared" si="27"/>
        <v>0</v>
      </c>
      <c r="AV51" s="302">
        <v>1</v>
      </c>
      <c r="AW51" s="302">
        <v>0</v>
      </c>
      <c r="AX51" s="302">
        <v>0</v>
      </c>
      <c r="AY51" s="303">
        <f t="shared" si="28"/>
        <v>0</v>
      </c>
      <c r="AZ51" s="304">
        <f t="shared" si="29"/>
        <v>0</v>
      </c>
      <c r="BA51" s="308">
        <v>0</v>
      </c>
      <c r="BB51" s="300">
        <f t="shared" si="30"/>
        <v>0</v>
      </c>
      <c r="BC51" s="304" t="str">
        <f t="shared" si="31"/>
        <v>geen actie</v>
      </c>
      <c r="BD51" s="280">
        <v>50</v>
      </c>
    </row>
    <row r="52" spans="1:57" x14ac:dyDescent="0.25">
      <c r="A52" s="280">
        <v>51</v>
      </c>
      <c r="B52" s="280" t="str">
        <f t="shared" si="17"/>
        <v>v</v>
      </c>
      <c r="C52" s="306"/>
      <c r="D52" s="307"/>
      <c r="E52" s="300"/>
      <c r="F52" s="300"/>
      <c r="G52" s="300">
        <f t="shared" si="16"/>
        <v>0</v>
      </c>
      <c r="H52" s="300"/>
      <c r="I52" s="178">
        <f>Aantallen!$B$1-H52</f>
        <v>2020</v>
      </c>
      <c r="J52" s="301">
        <f t="shared" si="18"/>
        <v>0</v>
      </c>
      <c r="K52" s="287">
        <v>0</v>
      </c>
      <c r="L52" s="302">
        <v>1</v>
      </c>
      <c r="M52" s="302"/>
      <c r="N52" s="302"/>
      <c r="O52" s="303">
        <f t="shared" si="19"/>
        <v>0</v>
      </c>
      <c r="P52" s="302">
        <v>1</v>
      </c>
      <c r="Q52" s="302"/>
      <c r="R52" s="302"/>
      <c r="S52" s="303">
        <f t="shared" si="20"/>
        <v>0</v>
      </c>
      <c r="T52" s="302">
        <v>1</v>
      </c>
      <c r="U52" s="302"/>
      <c r="V52" s="302"/>
      <c r="W52" s="303">
        <f t="shared" si="21"/>
        <v>0</v>
      </c>
      <c r="X52" s="302">
        <v>1</v>
      </c>
      <c r="Y52" s="302"/>
      <c r="Z52" s="302"/>
      <c r="AA52" s="303">
        <f t="shared" si="22"/>
        <v>0</v>
      </c>
      <c r="AB52" s="302">
        <v>1</v>
      </c>
      <c r="AC52" s="302"/>
      <c r="AD52" s="302"/>
      <c r="AE52" s="303">
        <f t="shared" si="23"/>
        <v>0</v>
      </c>
      <c r="AF52" s="302">
        <v>1</v>
      </c>
      <c r="AG52" s="302"/>
      <c r="AH52" s="302"/>
      <c r="AI52" s="303">
        <f t="shared" si="24"/>
        <v>0</v>
      </c>
      <c r="AJ52" s="302">
        <v>1</v>
      </c>
      <c r="AK52" s="302">
        <v>0</v>
      </c>
      <c r="AL52" s="302">
        <v>0</v>
      </c>
      <c r="AM52" s="303">
        <f t="shared" si="25"/>
        <v>0</v>
      </c>
      <c r="AN52" s="302">
        <v>1</v>
      </c>
      <c r="AO52" s="302">
        <v>0</v>
      </c>
      <c r="AP52" s="302">
        <v>0</v>
      </c>
      <c r="AQ52" s="303">
        <f t="shared" si="26"/>
        <v>0</v>
      </c>
      <c r="AR52" s="302">
        <v>1</v>
      </c>
      <c r="AS52" s="302">
        <v>0</v>
      </c>
      <c r="AT52" s="302">
        <v>0</v>
      </c>
      <c r="AU52" s="303">
        <f t="shared" si="27"/>
        <v>0</v>
      </c>
      <c r="AV52" s="302">
        <v>1</v>
      </c>
      <c r="AW52" s="302">
        <v>0</v>
      </c>
      <c r="AX52" s="302">
        <v>0</v>
      </c>
      <c r="AY52" s="303">
        <f t="shared" si="28"/>
        <v>0</v>
      </c>
      <c r="AZ52" s="304">
        <f t="shared" si="29"/>
        <v>0</v>
      </c>
      <c r="BA52" s="308">
        <v>0</v>
      </c>
      <c r="BB52" s="300">
        <f t="shared" si="30"/>
        <v>0</v>
      </c>
      <c r="BC52" s="304" t="str">
        <f t="shared" si="31"/>
        <v>geen actie</v>
      </c>
      <c r="BD52" s="280">
        <v>51</v>
      </c>
      <c r="BE52" s="305"/>
    </row>
    <row r="53" spans="1:57" x14ac:dyDescent="0.25">
      <c r="A53" s="280">
        <v>52</v>
      </c>
      <c r="B53" s="280" t="str">
        <f t="shared" si="17"/>
        <v>v</v>
      </c>
      <c r="C53" s="306"/>
      <c r="D53" s="307"/>
      <c r="E53" s="300"/>
      <c r="F53" s="300"/>
      <c r="G53" s="300">
        <f t="shared" si="16"/>
        <v>0</v>
      </c>
      <c r="H53" s="300"/>
      <c r="I53" s="178">
        <f>Aantallen!$B$1-H53</f>
        <v>2020</v>
      </c>
      <c r="J53" s="301">
        <f t="shared" si="18"/>
        <v>0</v>
      </c>
      <c r="K53" s="287">
        <v>0</v>
      </c>
      <c r="L53" s="302">
        <v>1</v>
      </c>
      <c r="M53" s="302"/>
      <c r="N53" s="302"/>
      <c r="O53" s="303">
        <f t="shared" si="19"/>
        <v>0</v>
      </c>
      <c r="P53" s="302">
        <v>1</v>
      </c>
      <c r="Q53" s="302"/>
      <c r="R53" s="302"/>
      <c r="S53" s="303">
        <f t="shared" si="20"/>
        <v>0</v>
      </c>
      <c r="T53" s="302">
        <v>1</v>
      </c>
      <c r="U53" s="302"/>
      <c r="V53" s="302"/>
      <c r="W53" s="303">
        <f t="shared" si="21"/>
        <v>0</v>
      </c>
      <c r="X53" s="302">
        <v>1</v>
      </c>
      <c r="Y53" s="302"/>
      <c r="Z53" s="302"/>
      <c r="AA53" s="303">
        <f t="shared" si="22"/>
        <v>0</v>
      </c>
      <c r="AB53" s="302">
        <v>1</v>
      </c>
      <c r="AC53" s="302"/>
      <c r="AD53" s="302"/>
      <c r="AE53" s="303">
        <f t="shared" si="23"/>
        <v>0</v>
      </c>
      <c r="AF53" s="302">
        <v>1</v>
      </c>
      <c r="AG53" s="302"/>
      <c r="AH53" s="302"/>
      <c r="AI53" s="303">
        <f t="shared" si="24"/>
        <v>0</v>
      </c>
      <c r="AJ53" s="302">
        <v>1</v>
      </c>
      <c r="AK53" s="302">
        <v>0</v>
      </c>
      <c r="AL53" s="302">
        <v>0</v>
      </c>
      <c r="AM53" s="303">
        <f t="shared" si="25"/>
        <v>0</v>
      </c>
      <c r="AN53" s="302">
        <v>1</v>
      </c>
      <c r="AO53" s="302">
        <v>0</v>
      </c>
      <c r="AP53" s="302">
        <v>0</v>
      </c>
      <c r="AQ53" s="303">
        <f t="shared" si="26"/>
        <v>0</v>
      </c>
      <c r="AR53" s="302">
        <v>1</v>
      </c>
      <c r="AS53" s="302">
        <v>0</v>
      </c>
      <c r="AT53" s="302">
        <v>0</v>
      </c>
      <c r="AU53" s="303">
        <f t="shared" si="27"/>
        <v>0</v>
      </c>
      <c r="AV53" s="302">
        <v>1</v>
      </c>
      <c r="AW53" s="302">
        <v>0</v>
      </c>
      <c r="AX53" s="302">
        <v>0</v>
      </c>
      <c r="AY53" s="303">
        <f t="shared" si="28"/>
        <v>0</v>
      </c>
      <c r="AZ53" s="304">
        <f t="shared" si="29"/>
        <v>0</v>
      </c>
      <c r="BA53" s="308">
        <v>0</v>
      </c>
      <c r="BB53" s="300">
        <f t="shared" si="30"/>
        <v>0</v>
      </c>
      <c r="BC53" s="304" t="str">
        <f t="shared" si="31"/>
        <v>geen actie</v>
      </c>
      <c r="BD53" s="280">
        <v>52</v>
      </c>
    </row>
    <row r="54" spans="1:57" x14ac:dyDescent="0.25">
      <c r="A54" s="280">
        <v>53</v>
      </c>
      <c r="B54" s="280" t="str">
        <f t="shared" si="17"/>
        <v>v</v>
      </c>
      <c r="C54" s="306"/>
      <c r="D54" s="307"/>
      <c r="E54" s="300"/>
      <c r="F54" s="300"/>
      <c r="G54" s="300">
        <f t="shared" si="16"/>
        <v>0</v>
      </c>
      <c r="H54" s="300"/>
      <c r="I54" s="178">
        <f>Aantallen!$B$1-H54</f>
        <v>2020</v>
      </c>
      <c r="J54" s="301">
        <f t="shared" si="18"/>
        <v>0</v>
      </c>
      <c r="K54" s="287">
        <v>0</v>
      </c>
      <c r="L54" s="302">
        <v>1</v>
      </c>
      <c r="M54" s="302"/>
      <c r="N54" s="302"/>
      <c r="O54" s="303">
        <f t="shared" si="19"/>
        <v>0</v>
      </c>
      <c r="P54" s="302">
        <v>1</v>
      </c>
      <c r="Q54" s="302"/>
      <c r="R54" s="302"/>
      <c r="S54" s="303">
        <f t="shared" si="20"/>
        <v>0</v>
      </c>
      <c r="T54" s="302">
        <v>1</v>
      </c>
      <c r="U54" s="302"/>
      <c r="V54" s="302"/>
      <c r="W54" s="303">
        <f t="shared" si="21"/>
        <v>0</v>
      </c>
      <c r="X54" s="302">
        <v>1</v>
      </c>
      <c r="Y54" s="302"/>
      <c r="Z54" s="302"/>
      <c r="AA54" s="303">
        <f t="shared" si="22"/>
        <v>0</v>
      </c>
      <c r="AB54" s="302">
        <v>1</v>
      </c>
      <c r="AC54" s="302"/>
      <c r="AD54" s="302"/>
      <c r="AE54" s="303">
        <f t="shared" si="23"/>
        <v>0</v>
      </c>
      <c r="AF54" s="302">
        <v>1</v>
      </c>
      <c r="AG54" s="302"/>
      <c r="AH54" s="302"/>
      <c r="AI54" s="303">
        <f t="shared" si="24"/>
        <v>0</v>
      </c>
      <c r="AJ54" s="302">
        <v>1</v>
      </c>
      <c r="AK54" s="302">
        <v>0</v>
      </c>
      <c r="AL54" s="302">
        <v>0</v>
      </c>
      <c r="AM54" s="303">
        <f t="shared" si="25"/>
        <v>0</v>
      </c>
      <c r="AN54" s="302">
        <v>1</v>
      </c>
      <c r="AO54" s="302">
        <v>0</v>
      </c>
      <c r="AP54" s="302">
        <v>0</v>
      </c>
      <c r="AQ54" s="303">
        <f t="shared" si="26"/>
        <v>0</v>
      </c>
      <c r="AR54" s="302">
        <v>1</v>
      </c>
      <c r="AS54" s="302">
        <v>0</v>
      </c>
      <c r="AT54" s="302">
        <v>0</v>
      </c>
      <c r="AU54" s="303">
        <f t="shared" si="27"/>
        <v>0</v>
      </c>
      <c r="AV54" s="302">
        <v>1</v>
      </c>
      <c r="AW54" s="302">
        <v>0</v>
      </c>
      <c r="AX54" s="302">
        <v>0</v>
      </c>
      <c r="AY54" s="303">
        <f t="shared" si="28"/>
        <v>0</v>
      </c>
      <c r="AZ54" s="304">
        <f t="shared" si="29"/>
        <v>0</v>
      </c>
      <c r="BA54" s="308">
        <v>0</v>
      </c>
      <c r="BB54" s="300">
        <f t="shared" si="30"/>
        <v>0</v>
      </c>
      <c r="BC54" s="304" t="str">
        <f t="shared" si="31"/>
        <v>geen actie</v>
      </c>
      <c r="BD54" s="280">
        <v>53</v>
      </c>
    </row>
    <row r="55" spans="1:57" x14ac:dyDescent="0.25">
      <c r="A55" s="280">
        <v>54</v>
      </c>
      <c r="B55" s="280" t="str">
        <f t="shared" si="17"/>
        <v>v</v>
      </c>
      <c r="C55" s="306"/>
      <c r="D55" s="307"/>
      <c r="E55" s="300"/>
      <c r="F55" s="300"/>
      <c r="G55" s="300">
        <f t="shared" si="16"/>
        <v>0</v>
      </c>
      <c r="H55" s="300"/>
      <c r="I55" s="178">
        <f>Aantallen!$B$1-H55</f>
        <v>2020</v>
      </c>
      <c r="J55" s="301">
        <f t="shared" si="18"/>
        <v>0</v>
      </c>
      <c r="K55" s="287">
        <v>0</v>
      </c>
      <c r="L55" s="302">
        <v>1</v>
      </c>
      <c r="M55" s="302"/>
      <c r="N55" s="302"/>
      <c r="O55" s="303">
        <f t="shared" si="19"/>
        <v>0</v>
      </c>
      <c r="P55" s="302">
        <v>1</v>
      </c>
      <c r="Q55" s="302"/>
      <c r="R55" s="302"/>
      <c r="S55" s="303">
        <f t="shared" si="20"/>
        <v>0</v>
      </c>
      <c r="T55" s="302">
        <v>1</v>
      </c>
      <c r="U55" s="302"/>
      <c r="V55" s="302"/>
      <c r="W55" s="303">
        <f t="shared" si="21"/>
        <v>0</v>
      </c>
      <c r="X55" s="302">
        <v>1</v>
      </c>
      <c r="Y55" s="302"/>
      <c r="Z55" s="302"/>
      <c r="AA55" s="303">
        <f t="shared" si="22"/>
        <v>0</v>
      </c>
      <c r="AB55" s="302">
        <v>1</v>
      </c>
      <c r="AC55" s="302"/>
      <c r="AD55" s="302"/>
      <c r="AE55" s="303">
        <f t="shared" si="23"/>
        <v>0</v>
      </c>
      <c r="AF55" s="302">
        <v>1</v>
      </c>
      <c r="AG55" s="302"/>
      <c r="AH55" s="302"/>
      <c r="AI55" s="303">
        <f t="shared" si="24"/>
        <v>0</v>
      </c>
      <c r="AJ55" s="302">
        <v>1</v>
      </c>
      <c r="AK55" s="302">
        <v>0</v>
      </c>
      <c r="AL55" s="302">
        <v>0</v>
      </c>
      <c r="AM55" s="303">
        <f t="shared" si="25"/>
        <v>0</v>
      </c>
      <c r="AN55" s="302">
        <v>1</v>
      </c>
      <c r="AO55" s="302">
        <v>0</v>
      </c>
      <c r="AP55" s="302">
        <v>0</v>
      </c>
      <c r="AQ55" s="303">
        <f t="shared" si="26"/>
        <v>0</v>
      </c>
      <c r="AR55" s="302">
        <v>1</v>
      </c>
      <c r="AS55" s="302">
        <v>0</v>
      </c>
      <c r="AT55" s="302">
        <v>0</v>
      </c>
      <c r="AU55" s="303">
        <f t="shared" si="27"/>
        <v>0</v>
      </c>
      <c r="AV55" s="302">
        <v>1</v>
      </c>
      <c r="AW55" s="302">
        <v>0</v>
      </c>
      <c r="AX55" s="302">
        <v>0</v>
      </c>
      <c r="AY55" s="303">
        <f t="shared" si="28"/>
        <v>0</v>
      </c>
      <c r="AZ55" s="304">
        <f t="shared" si="29"/>
        <v>0</v>
      </c>
      <c r="BA55" s="308">
        <v>0</v>
      </c>
      <c r="BB55" s="300">
        <f t="shared" si="30"/>
        <v>0</v>
      </c>
      <c r="BC55" s="304" t="str">
        <f t="shared" si="31"/>
        <v>geen actie</v>
      </c>
      <c r="BD55" s="280">
        <v>54</v>
      </c>
    </row>
    <row r="56" spans="1:57" x14ac:dyDescent="0.25">
      <c r="A56" s="280">
        <v>55</v>
      </c>
      <c r="B56" s="280" t="str">
        <f t="shared" si="17"/>
        <v>v</v>
      </c>
      <c r="C56" s="306"/>
      <c r="D56" s="307"/>
      <c r="E56" s="300"/>
      <c r="F56" s="300"/>
      <c r="G56" s="300">
        <f t="shared" si="16"/>
        <v>0</v>
      </c>
      <c r="H56" s="300"/>
      <c r="I56" s="178">
        <f>Aantallen!$B$1-H56</f>
        <v>2020</v>
      </c>
      <c r="J56" s="301">
        <f t="shared" si="18"/>
        <v>0</v>
      </c>
      <c r="K56" s="287">
        <v>0</v>
      </c>
      <c r="L56" s="302">
        <v>1</v>
      </c>
      <c r="M56" s="302"/>
      <c r="N56" s="302"/>
      <c r="O56" s="303">
        <f t="shared" si="19"/>
        <v>0</v>
      </c>
      <c r="P56" s="302">
        <v>1</v>
      </c>
      <c r="Q56" s="302"/>
      <c r="R56" s="302"/>
      <c r="S56" s="303">
        <f t="shared" si="20"/>
        <v>0</v>
      </c>
      <c r="T56" s="302">
        <v>1</v>
      </c>
      <c r="U56" s="302"/>
      <c r="V56" s="302"/>
      <c r="W56" s="303">
        <f t="shared" si="21"/>
        <v>0</v>
      </c>
      <c r="X56" s="302">
        <v>1</v>
      </c>
      <c r="Y56" s="302"/>
      <c r="Z56" s="302"/>
      <c r="AA56" s="303">
        <f t="shared" si="22"/>
        <v>0</v>
      </c>
      <c r="AB56" s="302">
        <v>1</v>
      </c>
      <c r="AC56" s="302"/>
      <c r="AD56" s="302"/>
      <c r="AE56" s="303">
        <f t="shared" si="23"/>
        <v>0</v>
      </c>
      <c r="AF56" s="302">
        <v>1</v>
      </c>
      <c r="AG56" s="302"/>
      <c r="AH56" s="302"/>
      <c r="AI56" s="303">
        <f t="shared" si="24"/>
        <v>0</v>
      </c>
      <c r="AJ56" s="302">
        <v>1</v>
      </c>
      <c r="AK56" s="302">
        <v>0</v>
      </c>
      <c r="AL56" s="302">
        <v>0</v>
      </c>
      <c r="AM56" s="303">
        <f t="shared" si="25"/>
        <v>0</v>
      </c>
      <c r="AN56" s="302">
        <v>1</v>
      </c>
      <c r="AO56" s="302">
        <v>0</v>
      </c>
      <c r="AP56" s="302">
        <v>0</v>
      </c>
      <c r="AQ56" s="303">
        <f t="shared" si="26"/>
        <v>0</v>
      </c>
      <c r="AR56" s="302">
        <v>1</v>
      </c>
      <c r="AS56" s="302">
        <v>0</v>
      </c>
      <c r="AT56" s="302">
        <v>0</v>
      </c>
      <c r="AU56" s="303">
        <f t="shared" si="27"/>
        <v>0</v>
      </c>
      <c r="AV56" s="302">
        <v>1</v>
      </c>
      <c r="AW56" s="302">
        <v>0</v>
      </c>
      <c r="AX56" s="302">
        <v>0</v>
      </c>
      <c r="AY56" s="303">
        <f t="shared" si="28"/>
        <v>0</v>
      </c>
      <c r="AZ56" s="304">
        <f t="shared" si="29"/>
        <v>0</v>
      </c>
      <c r="BA56" s="308">
        <v>0</v>
      </c>
      <c r="BB56" s="300">
        <f t="shared" si="30"/>
        <v>0</v>
      </c>
      <c r="BC56" s="304" t="str">
        <f t="shared" si="31"/>
        <v>geen actie</v>
      </c>
      <c r="BD56" s="280">
        <v>55</v>
      </c>
      <c r="BE56" s="305"/>
    </row>
    <row r="57" spans="1:57" x14ac:dyDescent="0.25">
      <c r="A57" s="280">
        <v>56</v>
      </c>
      <c r="B57" s="280" t="str">
        <f t="shared" si="17"/>
        <v>v</v>
      </c>
      <c r="C57" s="306"/>
      <c r="D57" s="307"/>
      <c r="E57" s="300"/>
      <c r="F57" s="300"/>
      <c r="G57" s="300">
        <f t="shared" si="16"/>
        <v>0</v>
      </c>
      <c r="H57" s="300"/>
      <c r="I57" s="178">
        <f>Aantallen!$B$1-H57</f>
        <v>2020</v>
      </c>
      <c r="J57" s="301">
        <f t="shared" si="18"/>
        <v>0</v>
      </c>
      <c r="K57" s="287">
        <v>0</v>
      </c>
      <c r="L57" s="302">
        <v>1</v>
      </c>
      <c r="M57" s="302"/>
      <c r="N57" s="302"/>
      <c r="O57" s="303">
        <f t="shared" si="19"/>
        <v>0</v>
      </c>
      <c r="P57" s="302">
        <v>1</v>
      </c>
      <c r="Q57" s="302"/>
      <c r="R57" s="302"/>
      <c r="S57" s="303">
        <f t="shared" si="20"/>
        <v>0</v>
      </c>
      <c r="T57" s="302">
        <v>1</v>
      </c>
      <c r="U57" s="302"/>
      <c r="V57" s="302"/>
      <c r="W57" s="303">
        <f t="shared" si="21"/>
        <v>0</v>
      </c>
      <c r="X57" s="302">
        <v>1</v>
      </c>
      <c r="Y57" s="302"/>
      <c r="Z57" s="302"/>
      <c r="AA57" s="303">
        <f t="shared" si="22"/>
        <v>0</v>
      </c>
      <c r="AB57" s="302">
        <v>1</v>
      </c>
      <c r="AC57" s="302"/>
      <c r="AD57" s="302"/>
      <c r="AE57" s="303">
        <f t="shared" si="23"/>
        <v>0</v>
      </c>
      <c r="AF57" s="302">
        <v>1</v>
      </c>
      <c r="AG57" s="302"/>
      <c r="AH57" s="302"/>
      <c r="AI57" s="303">
        <f t="shared" si="24"/>
        <v>0</v>
      </c>
      <c r="AJ57" s="302">
        <v>1</v>
      </c>
      <c r="AK57" s="302">
        <v>0</v>
      </c>
      <c r="AL57" s="302">
        <v>0</v>
      </c>
      <c r="AM57" s="303">
        <f t="shared" si="25"/>
        <v>0</v>
      </c>
      <c r="AN57" s="302">
        <v>1</v>
      </c>
      <c r="AO57" s="302">
        <v>0</v>
      </c>
      <c r="AP57" s="302">
        <v>0</v>
      </c>
      <c r="AQ57" s="303">
        <f t="shared" si="26"/>
        <v>0</v>
      </c>
      <c r="AR57" s="302">
        <v>1</v>
      </c>
      <c r="AS57" s="302">
        <v>0</v>
      </c>
      <c r="AT57" s="302">
        <v>0</v>
      </c>
      <c r="AU57" s="303">
        <f t="shared" si="27"/>
        <v>0</v>
      </c>
      <c r="AV57" s="302">
        <v>1</v>
      </c>
      <c r="AW57" s="302">
        <v>0</v>
      </c>
      <c r="AX57" s="302">
        <v>0</v>
      </c>
      <c r="AY57" s="303">
        <f t="shared" si="28"/>
        <v>0</v>
      </c>
      <c r="AZ57" s="304">
        <f t="shared" si="29"/>
        <v>0</v>
      </c>
      <c r="BA57" s="308">
        <v>0</v>
      </c>
      <c r="BB57" s="300">
        <f t="shared" si="30"/>
        <v>0</v>
      </c>
      <c r="BC57" s="304" t="str">
        <f t="shared" si="31"/>
        <v>geen actie</v>
      </c>
      <c r="BD57" s="280">
        <v>56</v>
      </c>
    </row>
    <row r="58" spans="1:57" x14ac:dyDescent="0.25">
      <c r="A58" s="280">
        <v>57</v>
      </c>
      <c r="B58" s="280" t="str">
        <f t="shared" si="17"/>
        <v>v</v>
      </c>
      <c r="C58" s="306"/>
      <c r="D58" s="307"/>
      <c r="E58" s="300"/>
      <c r="F58" s="300"/>
      <c r="G58" s="300">
        <f t="shared" si="16"/>
        <v>0</v>
      </c>
      <c r="H58" s="300"/>
      <c r="I58" s="178">
        <f>Aantallen!$B$1-H58</f>
        <v>2020</v>
      </c>
      <c r="J58" s="301">
        <f t="shared" si="18"/>
        <v>0</v>
      </c>
      <c r="K58" s="287">
        <v>0</v>
      </c>
      <c r="L58" s="302">
        <v>1</v>
      </c>
      <c r="M58" s="302"/>
      <c r="N58" s="302"/>
      <c r="O58" s="303">
        <f t="shared" si="19"/>
        <v>0</v>
      </c>
      <c r="P58" s="302">
        <v>1</v>
      </c>
      <c r="Q58" s="302"/>
      <c r="R58" s="302"/>
      <c r="S58" s="303">
        <f t="shared" si="20"/>
        <v>0</v>
      </c>
      <c r="T58" s="302">
        <v>1</v>
      </c>
      <c r="U58" s="302"/>
      <c r="V58" s="302"/>
      <c r="W58" s="303">
        <f t="shared" si="21"/>
        <v>0</v>
      </c>
      <c r="X58" s="302">
        <v>1</v>
      </c>
      <c r="Y58" s="302"/>
      <c r="Z58" s="302"/>
      <c r="AA58" s="303">
        <f t="shared" si="22"/>
        <v>0</v>
      </c>
      <c r="AB58" s="302">
        <v>1</v>
      </c>
      <c r="AC58" s="302"/>
      <c r="AD58" s="302"/>
      <c r="AE58" s="303">
        <f t="shared" si="23"/>
        <v>0</v>
      </c>
      <c r="AF58" s="302">
        <v>1</v>
      </c>
      <c r="AG58" s="302"/>
      <c r="AH58" s="302"/>
      <c r="AI58" s="303">
        <f t="shared" si="24"/>
        <v>0</v>
      </c>
      <c r="AJ58" s="302">
        <v>1</v>
      </c>
      <c r="AK58" s="302">
        <v>0</v>
      </c>
      <c r="AL58" s="302">
        <v>0</v>
      </c>
      <c r="AM58" s="303">
        <f t="shared" si="25"/>
        <v>0</v>
      </c>
      <c r="AN58" s="302">
        <v>1</v>
      </c>
      <c r="AO58" s="302">
        <v>0</v>
      </c>
      <c r="AP58" s="302">
        <v>0</v>
      </c>
      <c r="AQ58" s="303">
        <f t="shared" si="26"/>
        <v>0</v>
      </c>
      <c r="AR58" s="302">
        <v>1</v>
      </c>
      <c r="AS58" s="302">
        <v>0</v>
      </c>
      <c r="AT58" s="302">
        <v>0</v>
      </c>
      <c r="AU58" s="303">
        <f t="shared" si="27"/>
        <v>0</v>
      </c>
      <c r="AV58" s="302">
        <v>1</v>
      </c>
      <c r="AW58" s="302">
        <v>0</v>
      </c>
      <c r="AX58" s="302">
        <v>0</v>
      </c>
      <c r="AY58" s="303">
        <f t="shared" si="28"/>
        <v>0</v>
      </c>
      <c r="AZ58" s="304">
        <f t="shared" si="29"/>
        <v>0</v>
      </c>
      <c r="BA58" s="308">
        <v>0</v>
      </c>
      <c r="BB58" s="300">
        <f t="shared" si="30"/>
        <v>0</v>
      </c>
      <c r="BC58" s="304" t="str">
        <f t="shared" si="31"/>
        <v>geen actie</v>
      </c>
      <c r="BD58" s="280">
        <v>57</v>
      </c>
      <c r="BE58" s="305"/>
    </row>
    <row r="59" spans="1:57" x14ac:dyDescent="0.25">
      <c r="A59" s="280">
        <v>58</v>
      </c>
      <c r="B59" s="280" t="str">
        <f t="shared" si="17"/>
        <v>v</v>
      </c>
      <c r="C59" s="306"/>
      <c r="D59" s="307"/>
      <c r="E59" s="300"/>
      <c r="F59" s="300"/>
      <c r="G59" s="300">
        <f t="shared" si="16"/>
        <v>0</v>
      </c>
      <c r="H59" s="300"/>
      <c r="I59" s="178">
        <f>Aantallen!$B$1-H59</f>
        <v>2020</v>
      </c>
      <c r="J59" s="301">
        <f t="shared" si="18"/>
        <v>0</v>
      </c>
      <c r="K59" s="287">
        <v>0</v>
      </c>
      <c r="L59" s="302">
        <v>1</v>
      </c>
      <c r="M59" s="302"/>
      <c r="N59" s="302"/>
      <c r="O59" s="303">
        <f t="shared" si="19"/>
        <v>0</v>
      </c>
      <c r="P59" s="302">
        <v>1</v>
      </c>
      <c r="Q59" s="302"/>
      <c r="R59" s="302"/>
      <c r="S59" s="303">
        <f t="shared" si="20"/>
        <v>0</v>
      </c>
      <c r="T59" s="302">
        <v>1</v>
      </c>
      <c r="U59" s="302"/>
      <c r="V59" s="302"/>
      <c r="W59" s="303">
        <f t="shared" si="21"/>
        <v>0</v>
      </c>
      <c r="X59" s="302">
        <v>1</v>
      </c>
      <c r="Y59" s="302"/>
      <c r="Z59" s="302"/>
      <c r="AA59" s="303">
        <f t="shared" si="22"/>
        <v>0</v>
      </c>
      <c r="AB59" s="302">
        <v>1</v>
      </c>
      <c r="AC59" s="302"/>
      <c r="AD59" s="302"/>
      <c r="AE59" s="303">
        <f t="shared" si="23"/>
        <v>0</v>
      </c>
      <c r="AF59" s="302">
        <v>1</v>
      </c>
      <c r="AG59" s="302"/>
      <c r="AH59" s="302"/>
      <c r="AI59" s="303">
        <f t="shared" si="24"/>
        <v>0</v>
      </c>
      <c r="AJ59" s="302">
        <v>1</v>
      </c>
      <c r="AK59" s="302">
        <v>0</v>
      </c>
      <c r="AL59" s="302">
        <v>0</v>
      </c>
      <c r="AM59" s="303">
        <f t="shared" si="25"/>
        <v>0</v>
      </c>
      <c r="AN59" s="302">
        <v>1</v>
      </c>
      <c r="AO59" s="302">
        <v>0</v>
      </c>
      <c r="AP59" s="302">
        <v>0</v>
      </c>
      <c r="AQ59" s="303">
        <f t="shared" si="26"/>
        <v>0</v>
      </c>
      <c r="AR59" s="302">
        <v>1</v>
      </c>
      <c r="AS59" s="302">
        <v>0</v>
      </c>
      <c r="AT59" s="302">
        <v>0</v>
      </c>
      <c r="AU59" s="303">
        <f t="shared" si="27"/>
        <v>0</v>
      </c>
      <c r="AV59" s="302">
        <v>1</v>
      </c>
      <c r="AW59" s="302">
        <v>0</v>
      </c>
      <c r="AX59" s="302">
        <v>0</v>
      </c>
      <c r="AY59" s="303">
        <f t="shared" si="28"/>
        <v>0</v>
      </c>
      <c r="AZ59" s="304">
        <f t="shared" si="29"/>
        <v>0</v>
      </c>
      <c r="BA59" s="308">
        <v>0</v>
      </c>
      <c r="BB59" s="300">
        <f t="shared" si="30"/>
        <v>0</v>
      </c>
      <c r="BC59" s="304" t="str">
        <f t="shared" si="31"/>
        <v>geen actie</v>
      </c>
      <c r="BD59" s="280">
        <v>58</v>
      </c>
    </row>
    <row r="60" spans="1:57" x14ac:dyDescent="0.25">
      <c r="A60" s="280">
        <v>59</v>
      </c>
      <c r="B60" s="280" t="str">
        <f t="shared" si="17"/>
        <v>v</v>
      </c>
      <c r="C60" s="306"/>
      <c r="D60" s="307"/>
      <c r="E60" s="300"/>
      <c r="F60" s="300"/>
      <c r="G60" s="300">
        <f t="shared" ref="G60:G91" si="32">SUM(K60+O60+S60+W60+AA60+AE60+AI60+AM60+AQ60+AU60+AY60)</f>
        <v>0</v>
      </c>
      <c r="H60" s="300"/>
      <c r="I60" s="178">
        <f>Aantallen!$B$1-H60</f>
        <v>2020</v>
      </c>
      <c r="J60" s="301">
        <f t="shared" si="18"/>
        <v>0</v>
      </c>
      <c r="K60" s="287">
        <v>0</v>
      </c>
      <c r="L60" s="302">
        <v>1</v>
      </c>
      <c r="M60" s="302"/>
      <c r="N60" s="302"/>
      <c r="O60" s="303">
        <f t="shared" si="19"/>
        <v>0</v>
      </c>
      <c r="P60" s="302">
        <v>1</v>
      </c>
      <c r="Q60" s="302"/>
      <c r="R60" s="302"/>
      <c r="S60" s="303">
        <f t="shared" si="20"/>
        <v>0</v>
      </c>
      <c r="T60" s="302">
        <v>1</v>
      </c>
      <c r="U60" s="302"/>
      <c r="V60" s="302"/>
      <c r="W60" s="303">
        <f t="shared" si="21"/>
        <v>0</v>
      </c>
      <c r="X60" s="302">
        <v>1</v>
      </c>
      <c r="Y60" s="302"/>
      <c r="Z60" s="302"/>
      <c r="AA60" s="303">
        <f t="shared" si="22"/>
        <v>0</v>
      </c>
      <c r="AB60" s="302">
        <v>1</v>
      </c>
      <c r="AC60" s="302"/>
      <c r="AD60" s="302"/>
      <c r="AE60" s="303">
        <f t="shared" si="23"/>
        <v>0</v>
      </c>
      <c r="AF60" s="302">
        <v>1</v>
      </c>
      <c r="AG60" s="302"/>
      <c r="AH60" s="302"/>
      <c r="AI60" s="303">
        <f t="shared" si="24"/>
        <v>0</v>
      </c>
      <c r="AJ60" s="302">
        <v>1</v>
      </c>
      <c r="AK60" s="302">
        <v>0</v>
      </c>
      <c r="AL60" s="302">
        <v>0</v>
      </c>
      <c r="AM60" s="303">
        <f t="shared" si="25"/>
        <v>0</v>
      </c>
      <c r="AN60" s="302">
        <v>1</v>
      </c>
      <c r="AO60" s="302">
        <v>0</v>
      </c>
      <c r="AP60" s="302">
        <v>0</v>
      </c>
      <c r="AQ60" s="303">
        <f t="shared" si="26"/>
        <v>0</v>
      </c>
      <c r="AR60" s="302">
        <v>1</v>
      </c>
      <c r="AS60" s="302">
        <v>0</v>
      </c>
      <c r="AT60" s="302">
        <v>0</v>
      </c>
      <c r="AU60" s="303">
        <f t="shared" si="27"/>
        <v>0</v>
      </c>
      <c r="AV60" s="302">
        <v>1</v>
      </c>
      <c r="AW60" s="302">
        <v>0</v>
      </c>
      <c r="AX60" s="302">
        <v>0</v>
      </c>
      <c r="AY60" s="303">
        <f t="shared" si="28"/>
        <v>0</v>
      </c>
      <c r="AZ60" s="304">
        <f t="shared" si="29"/>
        <v>0</v>
      </c>
      <c r="BA60" s="308">
        <v>0</v>
      </c>
      <c r="BB60" s="300">
        <f t="shared" si="30"/>
        <v>0</v>
      </c>
      <c r="BC60" s="304" t="str">
        <f t="shared" si="31"/>
        <v>geen actie</v>
      </c>
      <c r="BD60" s="280">
        <v>59</v>
      </c>
    </row>
    <row r="61" spans="1:57" x14ac:dyDescent="0.25">
      <c r="A61" s="280">
        <v>60</v>
      </c>
      <c r="B61" s="280" t="str">
        <f t="shared" si="17"/>
        <v>v</v>
      </c>
      <c r="C61" s="306"/>
      <c r="D61" s="307"/>
      <c r="E61" s="300"/>
      <c r="F61" s="300"/>
      <c r="G61" s="300">
        <f t="shared" si="32"/>
        <v>0</v>
      </c>
      <c r="H61" s="300"/>
      <c r="I61" s="178">
        <f>Aantallen!$B$1-H61</f>
        <v>2020</v>
      </c>
      <c r="J61" s="301">
        <f t="shared" si="18"/>
        <v>0</v>
      </c>
      <c r="K61" s="287">
        <v>0</v>
      </c>
      <c r="L61" s="302">
        <v>1</v>
      </c>
      <c r="M61" s="302"/>
      <c r="N61" s="302"/>
      <c r="O61" s="303">
        <f t="shared" si="19"/>
        <v>0</v>
      </c>
      <c r="P61" s="302">
        <v>1</v>
      </c>
      <c r="Q61" s="302"/>
      <c r="R61" s="302"/>
      <c r="S61" s="303">
        <f t="shared" si="20"/>
        <v>0</v>
      </c>
      <c r="T61" s="302">
        <v>1</v>
      </c>
      <c r="U61" s="302"/>
      <c r="V61" s="302"/>
      <c r="W61" s="303">
        <f t="shared" si="21"/>
        <v>0</v>
      </c>
      <c r="X61" s="302">
        <v>1</v>
      </c>
      <c r="Y61" s="302"/>
      <c r="Z61" s="302"/>
      <c r="AA61" s="303">
        <f t="shared" si="22"/>
        <v>0</v>
      </c>
      <c r="AB61" s="302">
        <v>1</v>
      </c>
      <c r="AC61" s="302"/>
      <c r="AD61" s="302"/>
      <c r="AE61" s="303">
        <f t="shared" si="23"/>
        <v>0</v>
      </c>
      <c r="AF61" s="302">
        <v>1</v>
      </c>
      <c r="AG61" s="302"/>
      <c r="AH61" s="302"/>
      <c r="AI61" s="303">
        <f t="shared" si="24"/>
        <v>0</v>
      </c>
      <c r="AJ61" s="302">
        <v>1</v>
      </c>
      <c r="AK61" s="302">
        <v>0</v>
      </c>
      <c r="AL61" s="302">
        <v>0</v>
      </c>
      <c r="AM61" s="303">
        <f t="shared" si="25"/>
        <v>0</v>
      </c>
      <c r="AN61" s="302">
        <v>1</v>
      </c>
      <c r="AO61" s="302">
        <v>0</v>
      </c>
      <c r="AP61" s="302">
        <v>0</v>
      </c>
      <c r="AQ61" s="303">
        <f t="shared" si="26"/>
        <v>0</v>
      </c>
      <c r="AR61" s="302">
        <v>1</v>
      </c>
      <c r="AS61" s="302">
        <v>0</v>
      </c>
      <c r="AT61" s="302">
        <v>0</v>
      </c>
      <c r="AU61" s="303">
        <f t="shared" si="27"/>
        <v>0</v>
      </c>
      <c r="AV61" s="302">
        <v>1</v>
      </c>
      <c r="AW61" s="302">
        <v>0</v>
      </c>
      <c r="AX61" s="302">
        <v>0</v>
      </c>
      <c r="AY61" s="303">
        <f t="shared" si="28"/>
        <v>0</v>
      </c>
      <c r="AZ61" s="304">
        <f t="shared" si="29"/>
        <v>0</v>
      </c>
      <c r="BA61" s="308">
        <v>0</v>
      </c>
      <c r="BB61" s="300">
        <f t="shared" si="30"/>
        <v>0</v>
      </c>
      <c r="BC61" s="304" t="str">
        <f t="shared" si="31"/>
        <v>geen actie</v>
      </c>
      <c r="BD61" s="280">
        <v>60</v>
      </c>
    </row>
    <row r="62" spans="1:57" x14ac:dyDescent="0.25">
      <c r="A62" s="280">
        <v>61</v>
      </c>
      <c r="B62" s="280" t="str">
        <f t="shared" si="17"/>
        <v>v</v>
      </c>
      <c r="C62" s="306"/>
      <c r="D62" s="307"/>
      <c r="E62" s="300"/>
      <c r="F62" s="300"/>
      <c r="G62" s="300">
        <f t="shared" si="32"/>
        <v>0</v>
      </c>
      <c r="H62" s="300"/>
      <c r="I62" s="178">
        <f>Aantallen!$B$1-H62</f>
        <v>2020</v>
      </c>
      <c r="J62" s="301">
        <f t="shared" si="18"/>
        <v>0</v>
      </c>
      <c r="K62" s="287">
        <v>0</v>
      </c>
      <c r="L62" s="302">
        <v>1</v>
      </c>
      <c r="M62" s="302"/>
      <c r="N62" s="302"/>
      <c r="O62" s="303">
        <f t="shared" si="19"/>
        <v>0</v>
      </c>
      <c r="P62" s="302">
        <v>1</v>
      </c>
      <c r="Q62" s="302"/>
      <c r="R62" s="302"/>
      <c r="S62" s="303">
        <f t="shared" si="20"/>
        <v>0</v>
      </c>
      <c r="T62" s="302">
        <v>1</v>
      </c>
      <c r="U62" s="302"/>
      <c r="V62" s="302"/>
      <c r="W62" s="303">
        <f t="shared" si="21"/>
        <v>0</v>
      </c>
      <c r="X62" s="302">
        <v>1</v>
      </c>
      <c r="Y62" s="302"/>
      <c r="Z62" s="302"/>
      <c r="AA62" s="303">
        <f t="shared" si="22"/>
        <v>0</v>
      </c>
      <c r="AB62" s="302">
        <v>1</v>
      </c>
      <c r="AC62" s="302"/>
      <c r="AD62" s="302"/>
      <c r="AE62" s="303">
        <f t="shared" si="23"/>
        <v>0</v>
      </c>
      <c r="AF62" s="302">
        <v>1</v>
      </c>
      <c r="AG62" s="302"/>
      <c r="AH62" s="302"/>
      <c r="AI62" s="303">
        <f t="shared" si="24"/>
        <v>0</v>
      </c>
      <c r="AJ62" s="302">
        <v>1</v>
      </c>
      <c r="AK62" s="302">
        <v>0</v>
      </c>
      <c r="AL62" s="302">
        <v>0</v>
      </c>
      <c r="AM62" s="303">
        <f t="shared" si="25"/>
        <v>0</v>
      </c>
      <c r="AN62" s="302">
        <v>1</v>
      </c>
      <c r="AO62" s="302">
        <v>0</v>
      </c>
      <c r="AP62" s="302">
        <v>0</v>
      </c>
      <c r="AQ62" s="303">
        <f t="shared" si="26"/>
        <v>0</v>
      </c>
      <c r="AR62" s="302">
        <v>1</v>
      </c>
      <c r="AS62" s="302">
        <v>0</v>
      </c>
      <c r="AT62" s="302">
        <v>0</v>
      </c>
      <c r="AU62" s="303">
        <f t="shared" si="27"/>
        <v>0</v>
      </c>
      <c r="AV62" s="302">
        <v>1</v>
      </c>
      <c r="AW62" s="302">
        <v>0</v>
      </c>
      <c r="AX62" s="302">
        <v>0</v>
      </c>
      <c r="AY62" s="303">
        <f t="shared" si="28"/>
        <v>0</v>
      </c>
      <c r="AZ62" s="304">
        <f t="shared" si="29"/>
        <v>0</v>
      </c>
      <c r="BA62" s="308">
        <v>0</v>
      </c>
      <c r="BB62" s="300">
        <f t="shared" si="30"/>
        <v>0</v>
      </c>
      <c r="BC62" s="304" t="str">
        <f t="shared" si="31"/>
        <v>geen actie</v>
      </c>
      <c r="BD62" s="280">
        <v>61</v>
      </c>
    </row>
    <row r="63" spans="1:57" x14ac:dyDescent="0.25">
      <c r="A63" s="280">
        <v>62</v>
      </c>
      <c r="B63" s="280" t="str">
        <f t="shared" si="17"/>
        <v>v</v>
      </c>
      <c r="C63" s="306"/>
      <c r="D63" s="307"/>
      <c r="E63" s="300"/>
      <c r="F63" s="300"/>
      <c r="G63" s="300">
        <f t="shared" si="32"/>
        <v>0</v>
      </c>
      <c r="H63" s="300"/>
      <c r="I63" s="178">
        <f>Aantallen!$B$1-H63</f>
        <v>2020</v>
      </c>
      <c r="J63" s="301">
        <f t="shared" si="18"/>
        <v>0</v>
      </c>
      <c r="K63" s="287">
        <v>0</v>
      </c>
      <c r="L63" s="302">
        <v>1</v>
      </c>
      <c r="M63" s="302"/>
      <c r="N63" s="302"/>
      <c r="O63" s="303">
        <f t="shared" si="19"/>
        <v>0</v>
      </c>
      <c r="P63" s="302">
        <v>1</v>
      </c>
      <c r="Q63" s="302"/>
      <c r="R63" s="302"/>
      <c r="S63" s="303">
        <f t="shared" si="20"/>
        <v>0</v>
      </c>
      <c r="T63" s="302">
        <v>1</v>
      </c>
      <c r="U63" s="302"/>
      <c r="V63" s="302"/>
      <c r="W63" s="303">
        <f t="shared" si="21"/>
        <v>0</v>
      </c>
      <c r="X63" s="302">
        <v>1</v>
      </c>
      <c r="Y63" s="302"/>
      <c r="Z63" s="302"/>
      <c r="AA63" s="303">
        <f t="shared" si="22"/>
        <v>0</v>
      </c>
      <c r="AB63" s="302">
        <v>1</v>
      </c>
      <c r="AC63" s="302"/>
      <c r="AD63" s="302"/>
      <c r="AE63" s="303">
        <f t="shared" si="23"/>
        <v>0</v>
      </c>
      <c r="AF63" s="302">
        <v>1</v>
      </c>
      <c r="AG63" s="302"/>
      <c r="AH63" s="302"/>
      <c r="AI63" s="303">
        <f t="shared" si="24"/>
        <v>0</v>
      </c>
      <c r="AJ63" s="302">
        <v>1</v>
      </c>
      <c r="AK63" s="302">
        <v>0</v>
      </c>
      <c r="AL63" s="302">
        <v>0</v>
      </c>
      <c r="AM63" s="303">
        <f t="shared" si="25"/>
        <v>0</v>
      </c>
      <c r="AN63" s="302">
        <v>1</v>
      </c>
      <c r="AO63" s="302">
        <v>0</v>
      </c>
      <c r="AP63" s="302">
        <v>0</v>
      </c>
      <c r="AQ63" s="303">
        <f t="shared" si="26"/>
        <v>0</v>
      </c>
      <c r="AR63" s="302">
        <v>1</v>
      </c>
      <c r="AS63" s="302">
        <v>0</v>
      </c>
      <c r="AT63" s="302">
        <v>0</v>
      </c>
      <c r="AU63" s="303">
        <f t="shared" si="27"/>
        <v>0</v>
      </c>
      <c r="AV63" s="302">
        <v>1</v>
      </c>
      <c r="AW63" s="302">
        <v>0</v>
      </c>
      <c r="AX63" s="302">
        <v>0</v>
      </c>
      <c r="AY63" s="303">
        <f t="shared" si="28"/>
        <v>0</v>
      </c>
      <c r="AZ63" s="304">
        <f t="shared" si="29"/>
        <v>0</v>
      </c>
      <c r="BA63" s="308">
        <v>0</v>
      </c>
      <c r="BB63" s="300">
        <f t="shared" si="30"/>
        <v>0</v>
      </c>
      <c r="BC63" s="304" t="str">
        <f t="shared" si="31"/>
        <v>geen actie</v>
      </c>
      <c r="BD63" s="280">
        <v>62</v>
      </c>
    </row>
    <row r="64" spans="1:57" x14ac:dyDescent="0.25">
      <c r="A64" s="280">
        <v>63</v>
      </c>
      <c r="B64" s="280" t="str">
        <f t="shared" si="17"/>
        <v>v</v>
      </c>
      <c r="C64" s="306"/>
      <c r="D64" s="307"/>
      <c r="E64" s="300"/>
      <c r="F64" s="300"/>
      <c r="G64" s="300">
        <f t="shared" si="32"/>
        <v>0</v>
      </c>
      <c r="H64" s="300"/>
      <c r="I64" s="178">
        <f>Aantallen!$B$1-H64</f>
        <v>2020</v>
      </c>
      <c r="J64" s="301">
        <f t="shared" si="18"/>
        <v>0</v>
      </c>
      <c r="K64" s="287">
        <v>0</v>
      </c>
      <c r="L64" s="302">
        <v>1</v>
      </c>
      <c r="M64" s="302"/>
      <c r="N64" s="302"/>
      <c r="O64" s="303">
        <f t="shared" si="19"/>
        <v>0</v>
      </c>
      <c r="P64" s="302">
        <v>1</v>
      </c>
      <c r="Q64" s="302"/>
      <c r="R64" s="302"/>
      <c r="S64" s="303">
        <f t="shared" si="20"/>
        <v>0</v>
      </c>
      <c r="T64" s="302">
        <v>1</v>
      </c>
      <c r="U64" s="302"/>
      <c r="V64" s="302"/>
      <c r="W64" s="303">
        <f t="shared" si="21"/>
        <v>0</v>
      </c>
      <c r="X64" s="302">
        <v>1</v>
      </c>
      <c r="Y64" s="302"/>
      <c r="Z64" s="302"/>
      <c r="AA64" s="303">
        <f t="shared" si="22"/>
        <v>0</v>
      </c>
      <c r="AB64" s="302">
        <v>1</v>
      </c>
      <c r="AC64" s="302"/>
      <c r="AD64" s="302"/>
      <c r="AE64" s="303">
        <f t="shared" si="23"/>
        <v>0</v>
      </c>
      <c r="AF64" s="302">
        <v>1</v>
      </c>
      <c r="AG64" s="302"/>
      <c r="AH64" s="302"/>
      <c r="AI64" s="303">
        <f t="shared" si="24"/>
        <v>0</v>
      </c>
      <c r="AJ64" s="302">
        <v>1</v>
      </c>
      <c r="AK64" s="302">
        <v>0</v>
      </c>
      <c r="AL64" s="302">
        <v>0</v>
      </c>
      <c r="AM64" s="303">
        <f t="shared" si="25"/>
        <v>0</v>
      </c>
      <c r="AN64" s="302">
        <v>1</v>
      </c>
      <c r="AO64" s="302">
        <v>0</v>
      </c>
      <c r="AP64" s="302">
        <v>0</v>
      </c>
      <c r="AQ64" s="303">
        <f t="shared" si="26"/>
        <v>0</v>
      </c>
      <c r="AR64" s="302">
        <v>1</v>
      </c>
      <c r="AS64" s="302">
        <v>0</v>
      </c>
      <c r="AT64" s="302">
        <v>0</v>
      </c>
      <c r="AU64" s="303">
        <f t="shared" si="27"/>
        <v>0</v>
      </c>
      <c r="AV64" s="302">
        <v>1</v>
      </c>
      <c r="AW64" s="302">
        <v>0</v>
      </c>
      <c r="AX64" s="302">
        <v>0</v>
      </c>
      <c r="AY64" s="303">
        <f t="shared" si="28"/>
        <v>0</v>
      </c>
      <c r="AZ64" s="304">
        <f t="shared" si="29"/>
        <v>0</v>
      </c>
      <c r="BA64" s="308">
        <v>0</v>
      </c>
      <c r="BB64" s="300">
        <f t="shared" si="30"/>
        <v>0</v>
      </c>
      <c r="BC64" s="304" t="str">
        <f t="shared" si="31"/>
        <v>geen actie</v>
      </c>
      <c r="BD64" s="280">
        <v>63</v>
      </c>
      <c r="BE64" s="305"/>
    </row>
    <row r="65" spans="1:57" ht="13.9" customHeight="1" x14ac:dyDescent="0.25">
      <c r="A65" s="280">
        <v>64</v>
      </c>
      <c r="B65" s="280" t="str">
        <f t="shared" si="17"/>
        <v>v</v>
      </c>
      <c r="C65" s="306"/>
      <c r="D65" s="307"/>
      <c r="E65" s="300"/>
      <c r="F65" s="300"/>
      <c r="G65" s="300">
        <f t="shared" si="32"/>
        <v>0</v>
      </c>
      <c r="H65" s="300"/>
      <c r="I65" s="178">
        <f>Aantallen!$B$1-H65</f>
        <v>2020</v>
      </c>
      <c r="J65" s="301">
        <f t="shared" si="18"/>
        <v>0</v>
      </c>
      <c r="K65" s="287">
        <v>0</v>
      </c>
      <c r="L65" s="302">
        <v>1</v>
      </c>
      <c r="M65" s="302"/>
      <c r="N65" s="302"/>
      <c r="O65" s="303">
        <f t="shared" si="19"/>
        <v>0</v>
      </c>
      <c r="P65" s="302">
        <v>1</v>
      </c>
      <c r="Q65" s="302"/>
      <c r="R65" s="302"/>
      <c r="S65" s="303">
        <f t="shared" si="20"/>
        <v>0</v>
      </c>
      <c r="T65" s="302">
        <v>1</v>
      </c>
      <c r="U65" s="302"/>
      <c r="V65" s="302"/>
      <c r="W65" s="303">
        <f t="shared" si="21"/>
        <v>0</v>
      </c>
      <c r="X65" s="302">
        <v>1</v>
      </c>
      <c r="Y65" s="302"/>
      <c r="Z65" s="302"/>
      <c r="AA65" s="303">
        <f t="shared" si="22"/>
        <v>0</v>
      </c>
      <c r="AB65" s="302">
        <v>1</v>
      </c>
      <c r="AC65" s="302"/>
      <c r="AD65" s="302"/>
      <c r="AE65" s="303">
        <f t="shared" si="23"/>
        <v>0</v>
      </c>
      <c r="AF65" s="302">
        <v>1</v>
      </c>
      <c r="AG65" s="302"/>
      <c r="AH65" s="302"/>
      <c r="AI65" s="303">
        <f t="shared" si="24"/>
        <v>0</v>
      </c>
      <c r="AJ65" s="302">
        <v>1</v>
      </c>
      <c r="AK65" s="302">
        <v>0</v>
      </c>
      <c r="AL65" s="302">
        <v>0</v>
      </c>
      <c r="AM65" s="303">
        <f t="shared" si="25"/>
        <v>0</v>
      </c>
      <c r="AN65" s="302">
        <v>1</v>
      </c>
      <c r="AO65" s="302">
        <v>0</v>
      </c>
      <c r="AP65" s="302">
        <v>0</v>
      </c>
      <c r="AQ65" s="303">
        <f t="shared" si="26"/>
        <v>0</v>
      </c>
      <c r="AR65" s="302">
        <v>1</v>
      </c>
      <c r="AS65" s="302">
        <v>0</v>
      </c>
      <c r="AT65" s="302">
        <v>0</v>
      </c>
      <c r="AU65" s="303">
        <f t="shared" si="27"/>
        <v>0</v>
      </c>
      <c r="AV65" s="302">
        <v>1</v>
      </c>
      <c r="AW65" s="302">
        <v>0</v>
      </c>
      <c r="AX65" s="302">
        <v>0</v>
      </c>
      <c r="AY65" s="303">
        <f t="shared" si="28"/>
        <v>0</v>
      </c>
      <c r="AZ65" s="304">
        <f t="shared" si="29"/>
        <v>0</v>
      </c>
      <c r="BA65" s="308">
        <v>0</v>
      </c>
      <c r="BB65" s="300">
        <f t="shared" si="30"/>
        <v>0</v>
      </c>
      <c r="BC65" s="304" t="str">
        <f t="shared" si="31"/>
        <v>geen actie</v>
      </c>
      <c r="BD65" s="280">
        <v>64</v>
      </c>
    </row>
    <row r="66" spans="1:57" x14ac:dyDescent="0.25">
      <c r="A66" s="280">
        <v>65</v>
      </c>
      <c r="B66" s="280" t="str">
        <f t="shared" ref="B66:B97" si="33">IF(A66=BD66,"v","x")</f>
        <v>v</v>
      </c>
      <c r="C66" s="306"/>
      <c r="D66" s="307"/>
      <c r="E66" s="300"/>
      <c r="F66" s="300"/>
      <c r="G66" s="300">
        <f t="shared" si="32"/>
        <v>0</v>
      </c>
      <c r="H66" s="300"/>
      <c r="I66" s="178">
        <f>Aantallen!$B$1-H66</f>
        <v>2020</v>
      </c>
      <c r="J66" s="301">
        <f t="shared" ref="J66:J97" si="34">G66-K66</f>
        <v>0</v>
      </c>
      <c r="K66" s="287">
        <v>0</v>
      </c>
      <c r="L66" s="302">
        <v>1</v>
      </c>
      <c r="M66" s="302"/>
      <c r="N66" s="302"/>
      <c r="O66" s="303">
        <f t="shared" ref="O66:O97" si="35">SUM(M66*10+N66)/L66*10</f>
        <v>0</v>
      </c>
      <c r="P66" s="302">
        <v>1</v>
      </c>
      <c r="Q66" s="302"/>
      <c r="R66" s="302"/>
      <c r="S66" s="303">
        <f t="shared" ref="S66:S97" si="36">SUM(Q66*10+R66)/P66*10</f>
        <v>0</v>
      </c>
      <c r="T66" s="302">
        <v>1</v>
      </c>
      <c r="U66" s="302"/>
      <c r="V66" s="302"/>
      <c r="W66" s="303">
        <f t="shared" ref="W66:W97" si="37">SUM(U66*10+V66)/T66*10</f>
        <v>0</v>
      </c>
      <c r="X66" s="302">
        <v>1</v>
      </c>
      <c r="Y66" s="302"/>
      <c r="Z66" s="302"/>
      <c r="AA66" s="303">
        <f t="shared" ref="AA66:AA97" si="38">SUM(Y66*10+Z66)/X66*10</f>
        <v>0</v>
      </c>
      <c r="AB66" s="302">
        <v>1</v>
      </c>
      <c r="AC66" s="302"/>
      <c r="AD66" s="302"/>
      <c r="AE66" s="303">
        <f t="shared" ref="AE66:AE97" si="39">SUM(AC66*10+AD66)/AB66*10</f>
        <v>0</v>
      </c>
      <c r="AF66" s="302">
        <v>1</v>
      </c>
      <c r="AG66" s="302"/>
      <c r="AH66" s="302"/>
      <c r="AI66" s="303">
        <f t="shared" ref="AI66:AI97" si="40">SUM(AG66*10+AH66)/AF66*10</f>
        <v>0</v>
      </c>
      <c r="AJ66" s="302">
        <v>1</v>
      </c>
      <c r="AK66" s="302">
        <v>0</v>
      </c>
      <c r="AL66" s="302">
        <v>0</v>
      </c>
      <c r="AM66" s="303">
        <f t="shared" ref="AM66:AM97" si="41">SUM(AK66*10+AL66)/AJ66*10</f>
        <v>0</v>
      </c>
      <c r="AN66" s="302">
        <v>1</v>
      </c>
      <c r="AO66" s="302">
        <v>0</v>
      </c>
      <c r="AP66" s="302">
        <v>0</v>
      </c>
      <c r="AQ66" s="303">
        <f t="shared" ref="AQ66:AQ97" si="42">SUM(AO66*10+AP66)/AN66*10</f>
        <v>0</v>
      </c>
      <c r="AR66" s="302">
        <v>1</v>
      </c>
      <c r="AS66" s="302">
        <v>0</v>
      </c>
      <c r="AT66" s="302">
        <v>0</v>
      </c>
      <c r="AU66" s="303">
        <f t="shared" ref="AU66:AU97" si="43">SUM(AS66*10+AT66)/AR66*10</f>
        <v>0</v>
      </c>
      <c r="AV66" s="302">
        <v>1</v>
      </c>
      <c r="AW66" s="302">
        <v>0</v>
      </c>
      <c r="AX66" s="302">
        <v>0</v>
      </c>
      <c r="AY66" s="303">
        <f t="shared" ref="AY66:AY97" si="44">SUM(AW66*10+AX66)/AV66*10</f>
        <v>0</v>
      </c>
      <c r="AZ66" s="304">
        <v>0</v>
      </c>
      <c r="BA66" s="308">
        <v>0</v>
      </c>
      <c r="BB66" s="300">
        <f t="shared" ref="BB66:BB97" si="45">AZ66-BA66</f>
        <v>0</v>
      </c>
      <c r="BC66" s="304" t="str">
        <f t="shared" ref="BC66:BC97" si="46">IF(BB66=0,"geen actie",CONCATENATE("diploma uitschrijven: ",AZ66," punten"))</f>
        <v>geen actie</v>
      </c>
      <c r="BD66" s="280">
        <v>65</v>
      </c>
    </row>
    <row r="67" spans="1:57" x14ac:dyDescent="0.25">
      <c r="A67" s="280">
        <v>66</v>
      </c>
      <c r="B67" s="280" t="str">
        <f t="shared" si="33"/>
        <v>v</v>
      </c>
      <c r="C67" s="306"/>
      <c r="D67" s="307"/>
      <c r="E67" s="300"/>
      <c r="F67" s="300"/>
      <c r="G67" s="300">
        <f t="shared" si="32"/>
        <v>0</v>
      </c>
      <c r="H67" s="300"/>
      <c r="I67" s="178">
        <f>Aantallen!$B$1-H67</f>
        <v>2020</v>
      </c>
      <c r="J67" s="301">
        <f t="shared" si="34"/>
        <v>0</v>
      </c>
      <c r="K67" s="287">
        <v>0</v>
      </c>
      <c r="L67" s="302">
        <v>1</v>
      </c>
      <c r="M67" s="302"/>
      <c r="N67" s="302"/>
      <c r="O67" s="303">
        <f t="shared" si="35"/>
        <v>0</v>
      </c>
      <c r="P67" s="302">
        <v>1</v>
      </c>
      <c r="Q67" s="302"/>
      <c r="R67" s="302"/>
      <c r="S67" s="303">
        <f t="shared" si="36"/>
        <v>0</v>
      </c>
      <c r="T67" s="302">
        <v>1</v>
      </c>
      <c r="U67" s="302"/>
      <c r="V67" s="302"/>
      <c r="W67" s="303">
        <f t="shared" si="37"/>
        <v>0</v>
      </c>
      <c r="X67" s="302">
        <v>1</v>
      </c>
      <c r="Y67" s="302"/>
      <c r="Z67" s="302"/>
      <c r="AA67" s="303">
        <f t="shared" si="38"/>
        <v>0</v>
      </c>
      <c r="AB67" s="302">
        <v>1</v>
      </c>
      <c r="AC67" s="302"/>
      <c r="AD67" s="302"/>
      <c r="AE67" s="303">
        <f t="shared" si="39"/>
        <v>0</v>
      </c>
      <c r="AF67" s="302">
        <v>1</v>
      </c>
      <c r="AG67" s="302"/>
      <c r="AH67" s="302"/>
      <c r="AI67" s="303">
        <f t="shared" si="40"/>
        <v>0</v>
      </c>
      <c r="AJ67" s="302">
        <v>1</v>
      </c>
      <c r="AK67" s="302">
        <v>0</v>
      </c>
      <c r="AL67" s="302">
        <v>0</v>
      </c>
      <c r="AM67" s="303">
        <f t="shared" si="41"/>
        <v>0</v>
      </c>
      <c r="AN67" s="302">
        <v>1</v>
      </c>
      <c r="AO67" s="302">
        <v>0</v>
      </c>
      <c r="AP67" s="302">
        <v>0</v>
      </c>
      <c r="AQ67" s="303">
        <f t="shared" si="42"/>
        <v>0</v>
      </c>
      <c r="AR67" s="302">
        <v>1</v>
      </c>
      <c r="AS67" s="302">
        <v>0</v>
      </c>
      <c r="AT67" s="302">
        <v>0</v>
      </c>
      <c r="AU67" s="303">
        <f t="shared" si="43"/>
        <v>0</v>
      </c>
      <c r="AV67" s="302">
        <v>1</v>
      </c>
      <c r="AW67" s="302">
        <v>0</v>
      </c>
      <c r="AX67" s="302">
        <v>0</v>
      </c>
      <c r="AY67" s="303">
        <f t="shared" si="44"/>
        <v>0</v>
      </c>
      <c r="AZ67" s="304">
        <f t="shared" ref="AZ67:AZ72" si="47">IF(G67&lt;250,0,IF(G67&lt;500,250,IF(G67&lt;750,"500",IF(G67&lt;1000,750,IF(G67&lt;1500,1000,IF(G67&lt;2000,1500,IF(G67&lt;2500,2000,IF(G67&lt;3000,2500,3000))))))))</f>
        <v>0</v>
      </c>
      <c r="BA67" s="308">
        <v>0</v>
      </c>
      <c r="BB67" s="300">
        <f t="shared" si="45"/>
        <v>0</v>
      </c>
      <c r="BC67" s="304" t="str">
        <f t="shared" si="46"/>
        <v>geen actie</v>
      </c>
      <c r="BD67" s="280">
        <v>66</v>
      </c>
    </row>
    <row r="68" spans="1:57" ht="15.4" customHeight="1" x14ac:dyDescent="0.25">
      <c r="A68" s="280">
        <v>67</v>
      </c>
      <c r="B68" s="280" t="str">
        <f t="shared" si="33"/>
        <v>v</v>
      </c>
      <c r="C68" s="306"/>
      <c r="D68" s="307"/>
      <c r="E68" s="300"/>
      <c r="F68" s="300"/>
      <c r="G68" s="300">
        <f t="shared" si="32"/>
        <v>0</v>
      </c>
      <c r="H68" s="300"/>
      <c r="I68" s="178">
        <f>Aantallen!$B$1-H68</f>
        <v>2020</v>
      </c>
      <c r="J68" s="301">
        <f t="shared" si="34"/>
        <v>0</v>
      </c>
      <c r="K68" s="287">
        <v>0</v>
      </c>
      <c r="L68" s="302">
        <v>1</v>
      </c>
      <c r="M68" s="302"/>
      <c r="N68" s="302"/>
      <c r="O68" s="303">
        <f t="shared" si="35"/>
        <v>0</v>
      </c>
      <c r="P68" s="302">
        <v>1</v>
      </c>
      <c r="Q68" s="302"/>
      <c r="R68" s="302"/>
      <c r="S68" s="303">
        <f t="shared" si="36"/>
        <v>0</v>
      </c>
      <c r="T68" s="302">
        <v>1</v>
      </c>
      <c r="U68" s="302"/>
      <c r="V68" s="302"/>
      <c r="W68" s="303">
        <f t="shared" si="37"/>
        <v>0</v>
      </c>
      <c r="X68" s="302">
        <v>1</v>
      </c>
      <c r="Y68" s="302"/>
      <c r="Z68" s="302"/>
      <c r="AA68" s="303">
        <f t="shared" si="38"/>
        <v>0</v>
      </c>
      <c r="AB68" s="302">
        <v>1</v>
      </c>
      <c r="AC68" s="302"/>
      <c r="AD68" s="302"/>
      <c r="AE68" s="303">
        <f t="shared" si="39"/>
        <v>0</v>
      </c>
      <c r="AF68" s="302">
        <v>1</v>
      </c>
      <c r="AG68" s="302"/>
      <c r="AH68" s="302"/>
      <c r="AI68" s="303">
        <f t="shared" si="40"/>
        <v>0</v>
      </c>
      <c r="AJ68" s="302">
        <v>1</v>
      </c>
      <c r="AK68" s="302">
        <v>0</v>
      </c>
      <c r="AL68" s="302">
        <v>0</v>
      </c>
      <c r="AM68" s="303">
        <f t="shared" si="41"/>
        <v>0</v>
      </c>
      <c r="AN68" s="302">
        <v>1</v>
      </c>
      <c r="AO68" s="302">
        <v>0</v>
      </c>
      <c r="AP68" s="302">
        <v>0</v>
      </c>
      <c r="AQ68" s="303">
        <f t="shared" si="42"/>
        <v>0</v>
      </c>
      <c r="AR68" s="302">
        <v>1</v>
      </c>
      <c r="AS68" s="302">
        <v>0</v>
      </c>
      <c r="AT68" s="302">
        <v>0</v>
      </c>
      <c r="AU68" s="303">
        <f t="shared" si="43"/>
        <v>0</v>
      </c>
      <c r="AV68" s="302">
        <v>1</v>
      </c>
      <c r="AW68" s="302">
        <v>0</v>
      </c>
      <c r="AX68" s="302">
        <v>0</v>
      </c>
      <c r="AY68" s="303">
        <f t="shared" si="44"/>
        <v>0</v>
      </c>
      <c r="AZ68" s="304">
        <f t="shared" si="47"/>
        <v>0</v>
      </c>
      <c r="BA68" s="308">
        <v>0</v>
      </c>
      <c r="BB68" s="300">
        <f t="shared" si="45"/>
        <v>0</v>
      </c>
      <c r="BC68" s="304" t="str">
        <f t="shared" si="46"/>
        <v>geen actie</v>
      </c>
      <c r="BD68" s="280">
        <v>67</v>
      </c>
    </row>
    <row r="69" spans="1:57" x14ac:dyDescent="0.25">
      <c r="A69" s="280">
        <v>68</v>
      </c>
      <c r="B69" s="280" t="str">
        <f t="shared" si="33"/>
        <v>v</v>
      </c>
      <c r="C69" s="306"/>
      <c r="D69" s="307"/>
      <c r="E69" s="300"/>
      <c r="F69" s="300"/>
      <c r="G69" s="300">
        <f t="shared" si="32"/>
        <v>0</v>
      </c>
      <c r="H69" s="300"/>
      <c r="I69" s="178">
        <f>Aantallen!$B$1-H69</f>
        <v>2020</v>
      </c>
      <c r="J69" s="301">
        <f t="shared" si="34"/>
        <v>0</v>
      </c>
      <c r="K69" s="287">
        <v>0</v>
      </c>
      <c r="L69" s="302">
        <v>1</v>
      </c>
      <c r="M69" s="302"/>
      <c r="N69" s="302"/>
      <c r="O69" s="303">
        <f t="shared" si="35"/>
        <v>0</v>
      </c>
      <c r="P69" s="302">
        <v>1</v>
      </c>
      <c r="Q69" s="302"/>
      <c r="R69" s="302"/>
      <c r="S69" s="303">
        <f t="shared" si="36"/>
        <v>0</v>
      </c>
      <c r="T69" s="302">
        <v>1</v>
      </c>
      <c r="U69" s="302"/>
      <c r="V69" s="302"/>
      <c r="W69" s="303">
        <f t="shared" si="37"/>
        <v>0</v>
      </c>
      <c r="X69" s="302">
        <v>1</v>
      </c>
      <c r="Y69" s="302"/>
      <c r="Z69" s="302"/>
      <c r="AA69" s="303">
        <f t="shared" si="38"/>
        <v>0</v>
      </c>
      <c r="AB69" s="302">
        <v>1</v>
      </c>
      <c r="AC69" s="302"/>
      <c r="AD69" s="302"/>
      <c r="AE69" s="303">
        <f t="shared" si="39"/>
        <v>0</v>
      </c>
      <c r="AF69" s="302">
        <v>1</v>
      </c>
      <c r="AG69" s="302"/>
      <c r="AH69" s="302"/>
      <c r="AI69" s="303">
        <f t="shared" si="40"/>
        <v>0</v>
      </c>
      <c r="AJ69" s="302">
        <v>1</v>
      </c>
      <c r="AK69" s="302">
        <v>0</v>
      </c>
      <c r="AL69" s="302">
        <v>0</v>
      </c>
      <c r="AM69" s="303">
        <f t="shared" si="41"/>
        <v>0</v>
      </c>
      <c r="AN69" s="302">
        <v>1</v>
      </c>
      <c r="AO69" s="302">
        <v>0</v>
      </c>
      <c r="AP69" s="302">
        <v>0</v>
      </c>
      <c r="AQ69" s="303">
        <f t="shared" si="42"/>
        <v>0</v>
      </c>
      <c r="AR69" s="302">
        <v>1</v>
      </c>
      <c r="AS69" s="302">
        <v>0</v>
      </c>
      <c r="AT69" s="302">
        <v>0</v>
      </c>
      <c r="AU69" s="303">
        <f t="shared" si="43"/>
        <v>0</v>
      </c>
      <c r="AV69" s="302">
        <v>1</v>
      </c>
      <c r="AW69" s="302">
        <v>0</v>
      </c>
      <c r="AX69" s="302">
        <v>0</v>
      </c>
      <c r="AY69" s="303">
        <f t="shared" si="44"/>
        <v>0</v>
      </c>
      <c r="AZ69" s="304">
        <f t="shared" si="47"/>
        <v>0</v>
      </c>
      <c r="BA69" s="308">
        <v>0</v>
      </c>
      <c r="BB69" s="300">
        <f t="shared" si="45"/>
        <v>0</v>
      </c>
      <c r="BC69" s="304" t="str">
        <f t="shared" si="46"/>
        <v>geen actie</v>
      </c>
      <c r="BD69" s="280">
        <v>68</v>
      </c>
    </row>
    <row r="70" spans="1:57" x14ac:dyDescent="0.25">
      <c r="A70" s="280">
        <v>69</v>
      </c>
      <c r="B70" s="280" t="str">
        <f t="shared" si="33"/>
        <v>v</v>
      </c>
      <c r="C70" s="306"/>
      <c r="D70" s="307"/>
      <c r="E70" s="300"/>
      <c r="F70" s="300"/>
      <c r="G70" s="300">
        <f t="shared" si="32"/>
        <v>0</v>
      </c>
      <c r="H70" s="300"/>
      <c r="I70" s="178">
        <f>Aantallen!$B$1-H70</f>
        <v>2020</v>
      </c>
      <c r="J70" s="301">
        <f t="shared" si="34"/>
        <v>0</v>
      </c>
      <c r="K70" s="287">
        <v>0</v>
      </c>
      <c r="L70" s="302">
        <v>1</v>
      </c>
      <c r="M70" s="302"/>
      <c r="N70" s="302"/>
      <c r="O70" s="303">
        <f t="shared" si="35"/>
        <v>0</v>
      </c>
      <c r="P70" s="302">
        <v>1</v>
      </c>
      <c r="Q70" s="302"/>
      <c r="R70" s="302"/>
      <c r="S70" s="303">
        <f t="shared" si="36"/>
        <v>0</v>
      </c>
      <c r="T70" s="302">
        <v>1</v>
      </c>
      <c r="U70" s="302"/>
      <c r="V70" s="302"/>
      <c r="W70" s="303">
        <f t="shared" si="37"/>
        <v>0</v>
      </c>
      <c r="X70" s="302">
        <v>1</v>
      </c>
      <c r="Y70" s="302"/>
      <c r="Z70" s="302"/>
      <c r="AA70" s="303">
        <f t="shared" si="38"/>
        <v>0</v>
      </c>
      <c r="AB70" s="302">
        <v>1</v>
      </c>
      <c r="AC70" s="302"/>
      <c r="AD70" s="302"/>
      <c r="AE70" s="303">
        <f t="shared" si="39"/>
        <v>0</v>
      </c>
      <c r="AF70" s="302">
        <v>1</v>
      </c>
      <c r="AG70" s="302"/>
      <c r="AH70" s="302"/>
      <c r="AI70" s="303">
        <f t="shared" si="40"/>
        <v>0</v>
      </c>
      <c r="AJ70" s="302">
        <v>1</v>
      </c>
      <c r="AK70" s="302">
        <v>0</v>
      </c>
      <c r="AL70" s="302">
        <v>0</v>
      </c>
      <c r="AM70" s="303">
        <f t="shared" si="41"/>
        <v>0</v>
      </c>
      <c r="AN70" s="302">
        <v>1</v>
      </c>
      <c r="AO70" s="302">
        <v>0</v>
      </c>
      <c r="AP70" s="302">
        <v>0</v>
      </c>
      <c r="AQ70" s="303">
        <f t="shared" si="42"/>
        <v>0</v>
      </c>
      <c r="AR70" s="302">
        <v>1</v>
      </c>
      <c r="AS70" s="302">
        <v>0</v>
      </c>
      <c r="AT70" s="302">
        <v>0</v>
      </c>
      <c r="AU70" s="303">
        <f t="shared" si="43"/>
        <v>0</v>
      </c>
      <c r="AV70" s="302">
        <v>1</v>
      </c>
      <c r="AW70" s="302">
        <v>0</v>
      </c>
      <c r="AX70" s="302">
        <v>0</v>
      </c>
      <c r="AY70" s="303">
        <f t="shared" si="44"/>
        <v>0</v>
      </c>
      <c r="AZ70" s="304">
        <f t="shared" si="47"/>
        <v>0</v>
      </c>
      <c r="BA70" s="308">
        <v>0</v>
      </c>
      <c r="BB70" s="300">
        <f t="shared" si="45"/>
        <v>0</v>
      </c>
      <c r="BC70" s="304" t="str">
        <f t="shared" si="46"/>
        <v>geen actie</v>
      </c>
      <c r="BD70" s="280">
        <v>69</v>
      </c>
    </row>
    <row r="71" spans="1:57" x14ac:dyDescent="0.25">
      <c r="A71" s="280">
        <v>70</v>
      </c>
      <c r="B71" s="280" t="str">
        <f t="shared" si="33"/>
        <v>v</v>
      </c>
      <c r="C71" s="306"/>
      <c r="D71" s="307"/>
      <c r="E71" s="300"/>
      <c r="F71" s="300"/>
      <c r="G71" s="300">
        <f t="shared" si="32"/>
        <v>0</v>
      </c>
      <c r="H71" s="300"/>
      <c r="I71" s="178">
        <f>Aantallen!$B$1-H71</f>
        <v>2020</v>
      </c>
      <c r="J71" s="301">
        <f t="shared" si="34"/>
        <v>0</v>
      </c>
      <c r="K71" s="287">
        <v>0</v>
      </c>
      <c r="L71" s="302">
        <v>1</v>
      </c>
      <c r="M71" s="302"/>
      <c r="N71" s="302"/>
      <c r="O71" s="303">
        <f t="shared" si="35"/>
        <v>0</v>
      </c>
      <c r="P71" s="302">
        <v>1</v>
      </c>
      <c r="Q71" s="302"/>
      <c r="R71" s="302"/>
      <c r="S71" s="303">
        <f t="shared" si="36"/>
        <v>0</v>
      </c>
      <c r="T71" s="302">
        <v>1</v>
      </c>
      <c r="U71" s="302"/>
      <c r="V71" s="302"/>
      <c r="W71" s="303">
        <f t="shared" si="37"/>
        <v>0</v>
      </c>
      <c r="X71" s="302">
        <v>1</v>
      </c>
      <c r="Y71" s="302"/>
      <c r="Z71" s="302"/>
      <c r="AA71" s="303">
        <f t="shared" si="38"/>
        <v>0</v>
      </c>
      <c r="AB71" s="302">
        <v>1</v>
      </c>
      <c r="AC71" s="302"/>
      <c r="AD71" s="302"/>
      <c r="AE71" s="303">
        <f t="shared" si="39"/>
        <v>0</v>
      </c>
      <c r="AF71" s="302">
        <v>1</v>
      </c>
      <c r="AG71" s="302"/>
      <c r="AH71" s="302"/>
      <c r="AI71" s="303">
        <f t="shared" si="40"/>
        <v>0</v>
      </c>
      <c r="AJ71" s="302">
        <v>1</v>
      </c>
      <c r="AK71" s="302">
        <v>0</v>
      </c>
      <c r="AL71" s="302">
        <v>0</v>
      </c>
      <c r="AM71" s="303">
        <f t="shared" si="41"/>
        <v>0</v>
      </c>
      <c r="AN71" s="302">
        <v>1</v>
      </c>
      <c r="AO71" s="302">
        <v>0</v>
      </c>
      <c r="AP71" s="302">
        <v>0</v>
      </c>
      <c r="AQ71" s="303">
        <f t="shared" si="42"/>
        <v>0</v>
      </c>
      <c r="AR71" s="302">
        <v>1</v>
      </c>
      <c r="AS71" s="302">
        <v>0</v>
      </c>
      <c r="AT71" s="302">
        <v>0</v>
      </c>
      <c r="AU71" s="303">
        <f t="shared" si="43"/>
        <v>0</v>
      </c>
      <c r="AV71" s="302">
        <v>1</v>
      </c>
      <c r="AW71" s="302">
        <v>0</v>
      </c>
      <c r="AX71" s="302">
        <v>0</v>
      </c>
      <c r="AY71" s="303">
        <f t="shared" si="44"/>
        <v>0</v>
      </c>
      <c r="AZ71" s="304">
        <f t="shared" si="47"/>
        <v>0</v>
      </c>
      <c r="BA71" s="308">
        <v>0</v>
      </c>
      <c r="BB71" s="300">
        <f t="shared" si="45"/>
        <v>0</v>
      </c>
      <c r="BC71" s="304" t="str">
        <f t="shared" si="46"/>
        <v>geen actie</v>
      </c>
      <c r="BD71" s="280">
        <v>70</v>
      </c>
    </row>
    <row r="72" spans="1:57" x14ac:dyDescent="0.25">
      <c r="A72" s="280">
        <v>71</v>
      </c>
      <c r="B72" s="280" t="str">
        <f t="shared" si="33"/>
        <v>v</v>
      </c>
      <c r="C72" s="306"/>
      <c r="D72" s="307"/>
      <c r="E72" s="300"/>
      <c r="F72" s="300"/>
      <c r="G72" s="300">
        <f t="shared" si="32"/>
        <v>0</v>
      </c>
      <c r="H72" s="300"/>
      <c r="I72" s="178">
        <f>Aantallen!$B$1-H72</f>
        <v>2020</v>
      </c>
      <c r="J72" s="301">
        <f t="shared" si="34"/>
        <v>0</v>
      </c>
      <c r="K72" s="287">
        <v>0</v>
      </c>
      <c r="L72" s="302">
        <v>1</v>
      </c>
      <c r="M72" s="302"/>
      <c r="N72" s="302"/>
      <c r="O72" s="303">
        <f t="shared" si="35"/>
        <v>0</v>
      </c>
      <c r="P72" s="302">
        <v>1</v>
      </c>
      <c r="Q72" s="302"/>
      <c r="R72" s="302"/>
      <c r="S72" s="303">
        <f t="shared" si="36"/>
        <v>0</v>
      </c>
      <c r="T72" s="302">
        <v>1</v>
      </c>
      <c r="U72" s="302"/>
      <c r="V72" s="302"/>
      <c r="W72" s="303">
        <f t="shared" si="37"/>
        <v>0</v>
      </c>
      <c r="X72" s="302">
        <v>1</v>
      </c>
      <c r="Y72" s="302"/>
      <c r="Z72" s="302"/>
      <c r="AA72" s="303">
        <f t="shared" si="38"/>
        <v>0</v>
      </c>
      <c r="AB72" s="302">
        <v>1</v>
      </c>
      <c r="AC72" s="302"/>
      <c r="AD72" s="302"/>
      <c r="AE72" s="303">
        <f t="shared" si="39"/>
        <v>0</v>
      </c>
      <c r="AF72" s="302">
        <v>1</v>
      </c>
      <c r="AG72" s="302"/>
      <c r="AH72" s="302"/>
      <c r="AI72" s="303">
        <f t="shared" si="40"/>
        <v>0</v>
      </c>
      <c r="AJ72" s="302">
        <v>1</v>
      </c>
      <c r="AK72" s="302">
        <v>0</v>
      </c>
      <c r="AL72" s="302">
        <v>0</v>
      </c>
      <c r="AM72" s="303">
        <f t="shared" si="41"/>
        <v>0</v>
      </c>
      <c r="AN72" s="302">
        <v>1</v>
      </c>
      <c r="AO72" s="302">
        <v>0</v>
      </c>
      <c r="AP72" s="302">
        <v>0</v>
      </c>
      <c r="AQ72" s="303">
        <f t="shared" si="42"/>
        <v>0</v>
      </c>
      <c r="AR72" s="302">
        <v>1</v>
      </c>
      <c r="AS72" s="302">
        <v>0</v>
      </c>
      <c r="AT72" s="302">
        <v>0</v>
      </c>
      <c r="AU72" s="303">
        <f t="shared" si="43"/>
        <v>0</v>
      </c>
      <c r="AV72" s="302">
        <v>1</v>
      </c>
      <c r="AW72" s="302">
        <v>0</v>
      </c>
      <c r="AX72" s="302">
        <v>0</v>
      </c>
      <c r="AY72" s="303">
        <f t="shared" si="44"/>
        <v>0</v>
      </c>
      <c r="AZ72" s="304">
        <f t="shared" si="47"/>
        <v>0</v>
      </c>
      <c r="BA72" s="308">
        <v>0</v>
      </c>
      <c r="BB72" s="300">
        <f t="shared" si="45"/>
        <v>0</v>
      </c>
      <c r="BC72" s="304" t="str">
        <f t="shared" si="46"/>
        <v>geen actie</v>
      </c>
      <c r="BD72" s="280">
        <v>71</v>
      </c>
      <c r="BE72" s="305"/>
    </row>
    <row r="73" spans="1:57" x14ac:dyDescent="0.25">
      <c r="A73" s="280">
        <v>72</v>
      </c>
      <c r="B73" s="280" t="str">
        <f t="shared" si="33"/>
        <v>v</v>
      </c>
      <c r="C73" s="306"/>
      <c r="D73" s="307"/>
      <c r="E73" s="300"/>
      <c r="F73" s="300"/>
      <c r="G73" s="300">
        <f t="shared" si="32"/>
        <v>0</v>
      </c>
      <c r="H73" s="300"/>
      <c r="I73" s="178">
        <f>Aantallen!$B$1-H73</f>
        <v>2020</v>
      </c>
      <c r="J73" s="301">
        <f t="shared" si="34"/>
        <v>0</v>
      </c>
      <c r="K73" s="287">
        <v>0</v>
      </c>
      <c r="L73" s="302">
        <v>1</v>
      </c>
      <c r="M73" s="302"/>
      <c r="N73" s="302"/>
      <c r="O73" s="303">
        <f t="shared" si="35"/>
        <v>0</v>
      </c>
      <c r="P73" s="302">
        <v>1</v>
      </c>
      <c r="Q73" s="302"/>
      <c r="R73" s="302"/>
      <c r="S73" s="303">
        <f t="shared" si="36"/>
        <v>0</v>
      </c>
      <c r="T73" s="302">
        <v>1</v>
      </c>
      <c r="U73" s="302"/>
      <c r="V73" s="302"/>
      <c r="W73" s="303">
        <f t="shared" si="37"/>
        <v>0</v>
      </c>
      <c r="X73" s="302">
        <v>1</v>
      </c>
      <c r="Y73" s="302"/>
      <c r="Z73" s="302"/>
      <c r="AA73" s="303">
        <f t="shared" si="38"/>
        <v>0</v>
      </c>
      <c r="AB73" s="302">
        <v>1</v>
      </c>
      <c r="AC73" s="302"/>
      <c r="AD73" s="302"/>
      <c r="AE73" s="303">
        <f t="shared" si="39"/>
        <v>0</v>
      </c>
      <c r="AF73" s="302">
        <v>1</v>
      </c>
      <c r="AG73" s="302"/>
      <c r="AH73" s="302"/>
      <c r="AI73" s="303">
        <f t="shared" si="40"/>
        <v>0</v>
      </c>
      <c r="AJ73" s="302">
        <v>1</v>
      </c>
      <c r="AK73" s="302">
        <v>0</v>
      </c>
      <c r="AL73" s="302">
        <v>0</v>
      </c>
      <c r="AM73" s="303">
        <f t="shared" si="41"/>
        <v>0</v>
      </c>
      <c r="AN73" s="302">
        <v>1</v>
      </c>
      <c r="AO73" s="302">
        <v>0</v>
      </c>
      <c r="AP73" s="302">
        <v>0</v>
      </c>
      <c r="AQ73" s="303">
        <f t="shared" si="42"/>
        <v>0</v>
      </c>
      <c r="AR73" s="302">
        <v>1</v>
      </c>
      <c r="AS73" s="302">
        <v>0</v>
      </c>
      <c r="AT73" s="302">
        <v>0</v>
      </c>
      <c r="AU73" s="303">
        <f t="shared" si="43"/>
        <v>0</v>
      </c>
      <c r="AV73" s="302">
        <v>1</v>
      </c>
      <c r="AW73" s="302">
        <v>0</v>
      </c>
      <c r="AX73" s="302">
        <v>0</v>
      </c>
      <c r="AY73" s="303">
        <f t="shared" si="44"/>
        <v>0</v>
      </c>
      <c r="AZ73" s="304">
        <v>0</v>
      </c>
      <c r="BA73" s="308">
        <v>0</v>
      </c>
      <c r="BB73" s="300">
        <f t="shared" si="45"/>
        <v>0</v>
      </c>
      <c r="BC73" s="304" t="str">
        <f t="shared" si="46"/>
        <v>geen actie</v>
      </c>
      <c r="BD73" s="280">
        <v>72</v>
      </c>
      <c r="BE73" s="305"/>
    </row>
    <row r="74" spans="1:57" x14ac:dyDescent="0.25">
      <c r="A74" s="280">
        <v>73</v>
      </c>
      <c r="B74" s="280" t="str">
        <f t="shared" si="33"/>
        <v>v</v>
      </c>
      <c r="C74" s="306"/>
      <c r="D74" s="307"/>
      <c r="E74" s="300"/>
      <c r="F74" s="300"/>
      <c r="G74" s="300">
        <f t="shared" si="32"/>
        <v>0</v>
      </c>
      <c r="H74" s="300"/>
      <c r="I74" s="178">
        <f>Aantallen!$B$1-H74</f>
        <v>2020</v>
      </c>
      <c r="J74" s="301">
        <f t="shared" si="34"/>
        <v>0</v>
      </c>
      <c r="K74" s="287">
        <v>0</v>
      </c>
      <c r="L74" s="302">
        <v>1</v>
      </c>
      <c r="M74" s="302"/>
      <c r="N74" s="302"/>
      <c r="O74" s="303">
        <f t="shared" si="35"/>
        <v>0</v>
      </c>
      <c r="P74" s="302">
        <v>1</v>
      </c>
      <c r="Q74" s="302"/>
      <c r="R74" s="302"/>
      <c r="S74" s="303">
        <f t="shared" si="36"/>
        <v>0</v>
      </c>
      <c r="T74" s="302">
        <v>1</v>
      </c>
      <c r="U74" s="302"/>
      <c r="V74" s="302"/>
      <c r="W74" s="303">
        <f t="shared" si="37"/>
        <v>0</v>
      </c>
      <c r="X74" s="302">
        <v>1</v>
      </c>
      <c r="Y74" s="302"/>
      <c r="Z74" s="302"/>
      <c r="AA74" s="303">
        <f t="shared" si="38"/>
        <v>0</v>
      </c>
      <c r="AB74" s="302">
        <v>1</v>
      </c>
      <c r="AC74" s="302"/>
      <c r="AD74" s="302"/>
      <c r="AE74" s="303">
        <f t="shared" si="39"/>
        <v>0</v>
      </c>
      <c r="AF74" s="302">
        <v>1</v>
      </c>
      <c r="AG74" s="302"/>
      <c r="AH74" s="302"/>
      <c r="AI74" s="303">
        <f t="shared" si="40"/>
        <v>0</v>
      </c>
      <c r="AJ74" s="302">
        <v>1</v>
      </c>
      <c r="AK74" s="302">
        <v>0</v>
      </c>
      <c r="AL74" s="302">
        <v>0</v>
      </c>
      <c r="AM74" s="303">
        <f t="shared" si="41"/>
        <v>0</v>
      </c>
      <c r="AN74" s="302">
        <v>1</v>
      </c>
      <c r="AO74" s="302">
        <v>0</v>
      </c>
      <c r="AP74" s="302">
        <v>0</v>
      </c>
      <c r="AQ74" s="303">
        <f t="shared" si="42"/>
        <v>0</v>
      </c>
      <c r="AR74" s="302">
        <v>1</v>
      </c>
      <c r="AS74" s="302">
        <v>0</v>
      </c>
      <c r="AT74" s="302">
        <v>0</v>
      </c>
      <c r="AU74" s="303">
        <f t="shared" si="43"/>
        <v>0</v>
      </c>
      <c r="AV74" s="302">
        <v>1</v>
      </c>
      <c r="AW74" s="302">
        <v>0</v>
      </c>
      <c r="AX74" s="302">
        <v>0</v>
      </c>
      <c r="AY74" s="303">
        <f t="shared" si="44"/>
        <v>0</v>
      </c>
      <c r="AZ74" s="304">
        <f t="shared" ref="AZ74:AZ82" si="48">IF(G74&lt;250,0,IF(G74&lt;500,250,IF(G74&lt;750,"500",IF(G74&lt;1000,750,IF(G74&lt;1500,1000,IF(G74&lt;2000,1500,IF(G74&lt;2500,2000,IF(G74&lt;3000,2500,3000))))))))</f>
        <v>0</v>
      </c>
      <c r="BA74" s="308">
        <v>0</v>
      </c>
      <c r="BB74" s="300">
        <f t="shared" si="45"/>
        <v>0</v>
      </c>
      <c r="BC74" s="304" t="str">
        <f t="shared" si="46"/>
        <v>geen actie</v>
      </c>
      <c r="BD74" s="280">
        <v>73</v>
      </c>
    </row>
    <row r="75" spans="1:57" x14ac:dyDescent="0.25">
      <c r="A75" s="280">
        <v>74</v>
      </c>
      <c r="B75" s="280" t="str">
        <f t="shared" si="33"/>
        <v>v</v>
      </c>
      <c r="C75" s="306"/>
      <c r="D75" s="307"/>
      <c r="E75" s="300"/>
      <c r="F75" s="300"/>
      <c r="G75" s="300">
        <f t="shared" si="32"/>
        <v>0</v>
      </c>
      <c r="H75" s="300"/>
      <c r="I75" s="178">
        <f>Aantallen!$B$1-H75</f>
        <v>2020</v>
      </c>
      <c r="J75" s="301">
        <f t="shared" si="34"/>
        <v>0</v>
      </c>
      <c r="K75" s="287">
        <v>0</v>
      </c>
      <c r="L75" s="302">
        <v>1</v>
      </c>
      <c r="M75" s="302"/>
      <c r="N75" s="302"/>
      <c r="O75" s="303">
        <f t="shared" si="35"/>
        <v>0</v>
      </c>
      <c r="P75" s="302">
        <v>1</v>
      </c>
      <c r="Q75" s="302"/>
      <c r="R75" s="302"/>
      <c r="S75" s="303">
        <f t="shared" si="36"/>
        <v>0</v>
      </c>
      <c r="T75" s="302">
        <v>1</v>
      </c>
      <c r="U75" s="302"/>
      <c r="V75" s="302"/>
      <c r="W75" s="303">
        <f t="shared" si="37"/>
        <v>0</v>
      </c>
      <c r="X75" s="302">
        <v>1</v>
      </c>
      <c r="Y75" s="302"/>
      <c r="Z75" s="302"/>
      <c r="AA75" s="303">
        <f t="shared" si="38"/>
        <v>0</v>
      </c>
      <c r="AB75" s="302">
        <v>1</v>
      </c>
      <c r="AC75" s="302"/>
      <c r="AD75" s="302"/>
      <c r="AE75" s="303">
        <f t="shared" si="39"/>
        <v>0</v>
      </c>
      <c r="AF75" s="302">
        <v>1</v>
      </c>
      <c r="AG75" s="302"/>
      <c r="AH75" s="302"/>
      <c r="AI75" s="303">
        <f t="shared" si="40"/>
        <v>0</v>
      </c>
      <c r="AJ75" s="302">
        <v>1</v>
      </c>
      <c r="AK75" s="302">
        <v>0</v>
      </c>
      <c r="AL75" s="302">
        <v>0</v>
      </c>
      <c r="AM75" s="303">
        <f t="shared" si="41"/>
        <v>0</v>
      </c>
      <c r="AN75" s="302">
        <v>1</v>
      </c>
      <c r="AO75" s="302">
        <v>0</v>
      </c>
      <c r="AP75" s="302">
        <v>0</v>
      </c>
      <c r="AQ75" s="303">
        <f t="shared" si="42"/>
        <v>0</v>
      </c>
      <c r="AR75" s="302">
        <v>1</v>
      </c>
      <c r="AS75" s="302">
        <v>0</v>
      </c>
      <c r="AT75" s="302">
        <v>0</v>
      </c>
      <c r="AU75" s="303">
        <f t="shared" si="43"/>
        <v>0</v>
      </c>
      <c r="AV75" s="302">
        <v>1</v>
      </c>
      <c r="AW75" s="302">
        <v>0</v>
      </c>
      <c r="AX75" s="302">
        <v>0</v>
      </c>
      <c r="AY75" s="303">
        <f t="shared" si="44"/>
        <v>0</v>
      </c>
      <c r="AZ75" s="304">
        <f t="shared" si="48"/>
        <v>0</v>
      </c>
      <c r="BA75" s="308">
        <v>0</v>
      </c>
      <c r="BB75" s="300">
        <f t="shared" si="45"/>
        <v>0</v>
      </c>
      <c r="BC75" s="304" t="str">
        <f t="shared" si="46"/>
        <v>geen actie</v>
      </c>
      <c r="BD75" s="280">
        <v>74</v>
      </c>
    </row>
    <row r="76" spans="1:57" x14ac:dyDescent="0.25">
      <c r="A76" s="280">
        <v>75</v>
      </c>
      <c r="B76" s="280" t="str">
        <f t="shared" si="33"/>
        <v>v</v>
      </c>
      <c r="C76" s="306"/>
      <c r="D76" s="307"/>
      <c r="E76" s="300"/>
      <c r="F76" s="300"/>
      <c r="G76" s="300">
        <f t="shared" si="32"/>
        <v>0</v>
      </c>
      <c r="H76" s="300"/>
      <c r="I76" s="178">
        <f>Aantallen!$B$1-H76</f>
        <v>2020</v>
      </c>
      <c r="J76" s="301">
        <f t="shared" si="34"/>
        <v>0</v>
      </c>
      <c r="K76" s="287">
        <v>0</v>
      </c>
      <c r="L76" s="302">
        <v>1</v>
      </c>
      <c r="M76" s="302"/>
      <c r="N76" s="302"/>
      <c r="O76" s="303">
        <f t="shared" si="35"/>
        <v>0</v>
      </c>
      <c r="P76" s="302">
        <v>1</v>
      </c>
      <c r="Q76" s="302"/>
      <c r="R76" s="302"/>
      <c r="S76" s="303">
        <f t="shared" si="36"/>
        <v>0</v>
      </c>
      <c r="T76" s="302">
        <v>1</v>
      </c>
      <c r="U76" s="302"/>
      <c r="V76" s="302"/>
      <c r="W76" s="303">
        <f t="shared" si="37"/>
        <v>0</v>
      </c>
      <c r="X76" s="302">
        <v>1</v>
      </c>
      <c r="Y76" s="302"/>
      <c r="Z76" s="302"/>
      <c r="AA76" s="303">
        <f t="shared" si="38"/>
        <v>0</v>
      </c>
      <c r="AB76" s="302">
        <v>1</v>
      </c>
      <c r="AC76" s="302"/>
      <c r="AD76" s="302"/>
      <c r="AE76" s="303">
        <f t="shared" si="39"/>
        <v>0</v>
      </c>
      <c r="AF76" s="302">
        <v>1</v>
      </c>
      <c r="AG76" s="302"/>
      <c r="AH76" s="302"/>
      <c r="AI76" s="303">
        <f t="shared" si="40"/>
        <v>0</v>
      </c>
      <c r="AJ76" s="302">
        <v>1</v>
      </c>
      <c r="AK76" s="302">
        <v>0</v>
      </c>
      <c r="AL76" s="302">
        <v>0</v>
      </c>
      <c r="AM76" s="303">
        <f t="shared" si="41"/>
        <v>0</v>
      </c>
      <c r="AN76" s="302">
        <v>1</v>
      </c>
      <c r="AO76" s="302">
        <v>0</v>
      </c>
      <c r="AP76" s="302">
        <v>0</v>
      </c>
      <c r="AQ76" s="303">
        <f t="shared" si="42"/>
        <v>0</v>
      </c>
      <c r="AR76" s="302">
        <v>1</v>
      </c>
      <c r="AS76" s="302">
        <v>0</v>
      </c>
      <c r="AT76" s="302">
        <v>0</v>
      </c>
      <c r="AU76" s="303">
        <f t="shared" si="43"/>
        <v>0</v>
      </c>
      <c r="AV76" s="302">
        <v>1</v>
      </c>
      <c r="AW76" s="302">
        <v>0</v>
      </c>
      <c r="AX76" s="302">
        <v>0</v>
      </c>
      <c r="AY76" s="303">
        <f t="shared" si="44"/>
        <v>0</v>
      </c>
      <c r="AZ76" s="304">
        <f t="shared" si="48"/>
        <v>0</v>
      </c>
      <c r="BA76" s="308">
        <v>0</v>
      </c>
      <c r="BB76" s="300">
        <f t="shared" si="45"/>
        <v>0</v>
      </c>
      <c r="BC76" s="304" t="str">
        <f t="shared" si="46"/>
        <v>geen actie</v>
      </c>
      <c r="BD76" s="280">
        <v>75</v>
      </c>
    </row>
    <row r="77" spans="1:57" x14ac:dyDescent="0.25">
      <c r="A77" s="280">
        <v>76</v>
      </c>
      <c r="B77" s="280" t="str">
        <f t="shared" si="33"/>
        <v>v</v>
      </c>
      <c r="C77" s="306"/>
      <c r="D77" s="307"/>
      <c r="E77" s="300"/>
      <c r="F77" s="300"/>
      <c r="G77" s="300">
        <f t="shared" si="32"/>
        <v>0</v>
      </c>
      <c r="H77" s="300"/>
      <c r="I77" s="178">
        <f>Aantallen!$B$1-H77</f>
        <v>2020</v>
      </c>
      <c r="J77" s="301">
        <f t="shared" si="34"/>
        <v>0</v>
      </c>
      <c r="K77" s="287">
        <v>0</v>
      </c>
      <c r="L77" s="302">
        <v>1</v>
      </c>
      <c r="M77" s="302"/>
      <c r="N77" s="302"/>
      <c r="O77" s="303">
        <f t="shared" si="35"/>
        <v>0</v>
      </c>
      <c r="P77" s="302">
        <v>1</v>
      </c>
      <c r="Q77" s="302"/>
      <c r="R77" s="302"/>
      <c r="S77" s="303">
        <f t="shared" si="36"/>
        <v>0</v>
      </c>
      <c r="T77" s="302">
        <v>1</v>
      </c>
      <c r="U77" s="302"/>
      <c r="V77" s="302"/>
      <c r="W77" s="303">
        <f t="shared" si="37"/>
        <v>0</v>
      </c>
      <c r="X77" s="302">
        <v>1</v>
      </c>
      <c r="Y77" s="302"/>
      <c r="Z77" s="302"/>
      <c r="AA77" s="303">
        <f t="shared" si="38"/>
        <v>0</v>
      </c>
      <c r="AB77" s="302">
        <v>1</v>
      </c>
      <c r="AC77" s="302"/>
      <c r="AD77" s="302"/>
      <c r="AE77" s="303">
        <f t="shared" si="39"/>
        <v>0</v>
      </c>
      <c r="AF77" s="302">
        <v>1</v>
      </c>
      <c r="AG77" s="302"/>
      <c r="AH77" s="302"/>
      <c r="AI77" s="303">
        <f t="shared" si="40"/>
        <v>0</v>
      </c>
      <c r="AJ77" s="302">
        <v>1</v>
      </c>
      <c r="AK77" s="302">
        <v>0</v>
      </c>
      <c r="AL77" s="302">
        <v>0</v>
      </c>
      <c r="AM77" s="303">
        <f t="shared" si="41"/>
        <v>0</v>
      </c>
      <c r="AN77" s="302">
        <v>1</v>
      </c>
      <c r="AO77" s="302">
        <v>0</v>
      </c>
      <c r="AP77" s="302">
        <v>0</v>
      </c>
      <c r="AQ77" s="303">
        <f t="shared" si="42"/>
        <v>0</v>
      </c>
      <c r="AR77" s="302">
        <v>1</v>
      </c>
      <c r="AS77" s="302">
        <v>0</v>
      </c>
      <c r="AT77" s="302">
        <v>0</v>
      </c>
      <c r="AU77" s="303">
        <f t="shared" si="43"/>
        <v>0</v>
      </c>
      <c r="AV77" s="302">
        <v>1</v>
      </c>
      <c r="AW77" s="302">
        <v>0</v>
      </c>
      <c r="AX77" s="302">
        <v>0</v>
      </c>
      <c r="AY77" s="303">
        <f t="shared" si="44"/>
        <v>0</v>
      </c>
      <c r="AZ77" s="304">
        <f t="shared" si="48"/>
        <v>0</v>
      </c>
      <c r="BA77" s="308">
        <v>0</v>
      </c>
      <c r="BB77" s="300">
        <f t="shared" si="45"/>
        <v>0</v>
      </c>
      <c r="BC77" s="304" t="str">
        <f t="shared" si="46"/>
        <v>geen actie</v>
      </c>
      <c r="BD77" s="280">
        <v>76</v>
      </c>
    </row>
    <row r="78" spans="1:57" x14ac:dyDescent="0.25">
      <c r="A78" s="280">
        <v>77</v>
      </c>
      <c r="B78" s="280" t="str">
        <f t="shared" si="33"/>
        <v>v</v>
      </c>
      <c r="C78" s="306"/>
      <c r="D78" s="307"/>
      <c r="E78" s="300"/>
      <c r="F78" s="300"/>
      <c r="G78" s="300">
        <f t="shared" si="32"/>
        <v>0</v>
      </c>
      <c r="H78" s="300"/>
      <c r="I78" s="178">
        <f>Aantallen!$B$1-H78</f>
        <v>2020</v>
      </c>
      <c r="J78" s="301">
        <f t="shared" si="34"/>
        <v>0</v>
      </c>
      <c r="K78" s="287">
        <v>0</v>
      </c>
      <c r="L78" s="302">
        <v>1</v>
      </c>
      <c r="M78" s="302"/>
      <c r="N78" s="302"/>
      <c r="O78" s="303">
        <f t="shared" si="35"/>
        <v>0</v>
      </c>
      <c r="P78" s="302">
        <v>1</v>
      </c>
      <c r="Q78" s="302"/>
      <c r="R78" s="302"/>
      <c r="S78" s="303">
        <f t="shared" si="36"/>
        <v>0</v>
      </c>
      <c r="T78" s="302">
        <v>1</v>
      </c>
      <c r="U78" s="302"/>
      <c r="V78" s="302"/>
      <c r="W78" s="303">
        <f t="shared" si="37"/>
        <v>0</v>
      </c>
      <c r="X78" s="302">
        <v>1</v>
      </c>
      <c r="Y78" s="302"/>
      <c r="Z78" s="302"/>
      <c r="AA78" s="303">
        <f t="shared" si="38"/>
        <v>0</v>
      </c>
      <c r="AB78" s="302">
        <v>1</v>
      </c>
      <c r="AC78" s="302"/>
      <c r="AD78" s="302"/>
      <c r="AE78" s="303">
        <f t="shared" si="39"/>
        <v>0</v>
      </c>
      <c r="AF78" s="302">
        <v>1</v>
      </c>
      <c r="AG78" s="302"/>
      <c r="AH78" s="302"/>
      <c r="AI78" s="303">
        <f t="shared" si="40"/>
        <v>0</v>
      </c>
      <c r="AJ78" s="302">
        <v>1</v>
      </c>
      <c r="AK78" s="302">
        <v>0</v>
      </c>
      <c r="AL78" s="302">
        <v>0</v>
      </c>
      <c r="AM78" s="303">
        <f t="shared" si="41"/>
        <v>0</v>
      </c>
      <c r="AN78" s="302">
        <v>1</v>
      </c>
      <c r="AO78" s="302">
        <v>0</v>
      </c>
      <c r="AP78" s="302">
        <v>0</v>
      </c>
      <c r="AQ78" s="303">
        <f t="shared" si="42"/>
        <v>0</v>
      </c>
      <c r="AR78" s="302">
        <v>1</v>
      </c>
      <c r="AS78" s="302">
        <v>0</v>
      </c>
      <c r="AT78" s="302">
        <v>0</v>
      </c>
      <c r="AU78" s="303">
        <f t="shared" si="43"/>
        <v>0</v>
      </c>
      <c r="AV78" s="302">
        <v>1</v>
      </c>
      <c r="AW78" s="302">
        <v>0</v>
      </c>
      <c r="AX78" s="302">
        <v>0</v>
      </c>
      <c r="AY78" s="303">
        <f t="shared" si="44"/>
        <v>0</v>
      </c>
      <c r="AZ78" s="304">
        <f t="shared" si="48"/>
        <v>0</v>
      </c>
      <c r="BA78" s="308">
        <v>0</v>
      </c>
      <c r="BB78" s="300">
        <f t="shared" si="45"/>
        <v>0</v>
      </c>
      <c r="BC78" s="304" t="str">
        <f t="shared" si="46"/>
        <v>geen actie</v>
      </c>
      <c r="BD78" s="280">
        <v>77</v>
      </c>
    </row>
    <row r="79" spans="1:57" x14ac:dyDescent="0.25">
      <c r="A79" s="280">
        <v>78</v>
      </c>
      <c r="B79" s="280" t="str">
        <f t="shared" si="33"/>
        <v>v</v>
      </c>
      <c r="C79" s="306"/>
      <c r="D79" s="307"/>
      <c r="E79" s="300"/>
      <c r="F79" s="300"/>
      <c r="G79" s="300">
        <f t="shared" si="32"/>
        <v>0</v>
      </c>
      <c r="H79" s="300"/>
      <c r="I79" s="178">
        <f>Aantallen!$B$1-H79</f>
        <v>2020</v>
      </c>
      <c r="J79" s="301">
        <f t="shared" si="34"/>
        <v>0</v>
      </c>
      <c r="K79" s="287">
        <v>0</v>
      </c>
      <c r="L79" s="302">
        <v>1</v>
      </c>
      <c r="M79" s="302"/>
      <c r="N79" s="302"/>
      <c r="O79" s="303">
        <f t="shared" si="35"/>
        <v>0</v>
      </c>
      <c r="P79" s="302">
        <v>1</v>
      </c>
      <c r="Q79" s="302"/>
      <c r="R79" s="302"/>
      <c r="S79" s="303">
        <f t="shared" si="36"/>
        <v>0</v>
      </c>
      <c r="T79" s="302">
        <v>1</v>
      </c>
      <c r="U79" s="302"/>
      <c r="V79" s="302"/>
      <c r="W79" s="303">
        <f t="shared" si="37"/>
        <v>0</v>
      </c>
      <c r="X79" s="302">
        <v>1</v>
      </c>
      <c r="Y79" s="302"/>
      <c r="Z79" s="302"/>
      <c r="AA79" s="303">
        <f t="shared" si="38"/>
        <v>0</v>
      </c>
      <c r="AB79" s="302">
        <v>1</v>
      </c>
      <c r="AC79" s="302"/>
      <c r="AD79" s="302"/>
      <c r="AE79" s="303">
        <f t="shared" si="39"/>
        <v>0</v>
      </c>
      <c r="AF79" s="302">
        <v>1</v>
      </c>
      <c r="AG79" s="302"/>
      <c r="AH79" s="302"/>
      <c r="AI79" s="303">
        <f t="shared" si="40"/>
        <v>0</v>
      </c>
      <c r="AJ79" s="302">
        <v>1</v>
      </c>
      <c r="AK79" s="302">
        <v>0</v>
      </c>
      <c r="AL79" s="302">
        <v>0</v>
      </c>
      <c r="AM79" s="303">
        <f t="shared" si="41"/>
        <v>0</v>
      </c>
      <c r="AN79" s="302">
        <v>1</v>
      </c>
      <c r="AO79" s="302">
        <v>0</v>
      </c>
      <c r="AP79" s="302">
        <v>0</v>
      </c>
      <c r="AQ79" s="303">
        <f t="shared" si="42"/>
        <v>0</v>
      </c>
      <c r="AR79" s="302">
        <v>1</v>
      </c>
      <c r="AS79" s="302">
        <v>0</v>
      </c>
      <c r="AT79" s="302">
        <v>0</v>
      </c>
      <c r="AU79" s="303">
        <f t="shared" si="43"/>
        <v>0</v>
      </c>
      <c r="AV79" s="302">
        <v>1</v>
      </c>
      <c r="AW79" s="302">
        <v>0</v>
      </c>
      <c r="AX79" s="302">
        <v>0</v>
      </c>
      <c r="AY79" s="303">
        <f t="shared" si="44"/>
        <v>0</v>
      </c>
      <c r="AZ79" s="304">
        <f t="shared" si="48"/>
        <v>0</v>
      </c>
      <c r="BA79" s="308">
        <v>0</v>
      </c>
      <c r="BB79" s="300">
        <f t="shared" si="45"/>
        <v>0</v>
      </c>
      <c r="BC79" s="304" t="str">
        <f t="shared" si="46"/>
        <v>geen actie</v>
      </c>
      <c r="BD79" s="280">
        <v>78</v>
      </c>
    </row>
    <row r="80" spans="1:57" x14ac:dyDescent="0.25">
      <c r="A80" s="280">
        <v>79</v>
      </c>
      <c r="B80" s="280" t="str">
        <f t="shared" si="33"/>
        <v>v</v>
      </c>
      <c r="C80" s="306"/>
      <c r="D80" s="307"/>
      <c r="E80" s="300"/>
      <c r="F80" s="300"/>
      <c r="G80" s="300">
        <f t="shared" si="32"/>
        <v>0</v>
      </c>
      <c r="H80" s="300"/>
      <c r="I80" s="178">
        <f>Aantallen!$B$1-H80</f>
        <v>2020</v>
      </c>
      <c r="J80" s="301">
        <f t="shared" si="34"/>
        <v>0</v>
      </c>
      <c r="K80" s="287">
        <v>0</v>
      </c>
      <c r="L80" s="302">
        <v>1</v>
      </c>
      <c r="M80" s="302"/>
      <c r="N80" s="302"/>
      <c r="O80" s="303">
        <f t="shared" si="35"/>
        <v>0</v>
      </c>
      <c r="P80" s="302">
        <v>1</v>
      </c>
      <c r="Q80" s="302"/>
      <c r="R80" s="302"/>
      <c r="S80" s="303">
        <f t="shared" si="36"/>
        <v>0</v>
      </c>
      <c r="T80" s="302">
        <v>1</v>
      </c>
      <c r="U80" s="302"/>
      <c r="V80" s="302"/>
      <c r="W80" s="303">
        <f t="shared" si="37"/>
        <v>0</v>
      </c>
      <c r="X80" s="302">
        <v>1</v>
      </c>
      <c r="Y80" s="302"/>
      <c r="Z80" s="302"/>
      <c r="AA80" s="303">
        <f t="shared" si="38"/>
        <v>0</v>
      </c>
      <c r="AB80" s="302">
        <v>1</v>
      </c>
      <c r="AC80" s="302"/>
      <c r="AD80" s="302"/>
      <c r="AE80" s="303">
        <f t="shared" si="39"/>
        <v>0</v>
      </c>
      <c r="AF80" s="302">
        <v>1</v>
      </c>
      <c r="AG80" s="302"/>
      <c r="AH80" s="302"/>
      <c r="AI80" s="303">
        <f t="shared" si="40"/>
        <v>0</v>
      </c>
      <c r="AJ80" s="302">
        <v>1</v>
      </c>
      <c r="AK80" s="302">
        <v>0</v>
      </c>
      <c r="AL80" s="302">
        <v>0</v>
      </c>
      <c r="AM80" s="303">
        <f t="shared" si="41"/>
        <v>0</v>
      </c>
      <c r="AN80" s="302">
        <v>1</v>
      </c>
      <c r="AO80" s="302">
        <v>0</v>
      </c>
      <c r="AP80" s="302">
        <v>0</v>
      </c>
      <c r="AQ80" s="303">
        <f t="shared" si="42"/>
        <v>0</v>
      </c>
      <c r="AR80" s="302">
        <v>1</v>
      </c>
      <c r="AS80" s="302">
        <v>0</v>
      </c>
      <c r="AT80" s="302">
        <v>0</v>
      </c>
      <c r="AU80" s="303">
        <f t="shared" si="43"/>
        <v>0</v>
      </c>
      <c r="AV80" s="302">
        <v>1</v>
      </c>
      <c r="AW80" s="302">
        <v>0</v>
      </c>
      <c r="AX80" s="302">
        <v>0</v>
      </c>
      <c r="AY80" s="303">
        <f t="shared" si="44"/>
        <v>0</v>
      </c>
      <c r="AZ80" s="304">
        <f t="shared" si="48"/>
        <v>0</v>
      </c>
      <c r="BA80" s="308">
        <v>0</v>
      </c>
      <c r="BB80" s="300">
        <f t="shared" si="45"/>
        <v>0</v>
      </c>
      <c r="BC80" s="304" t="str">
        <f t="shared" si="46"/>
        <v>geen actie</v>
      </c>
      <c r="BD80" s="280">
        <v>79</v>
      </c>
      <c r="BE80" s="305"/>
    </row>
    <row r="81" spans="1:57" x14ac:dyDescent="0.25">
      <c r="A81" s="280">
        <v>80</v>
      </c>
      <c r="B81" s="280" t="str">
        <f t="shared" si="33"/>
        <v>v</v>
      </c>
      <c r="C81" s="306"/>
      <c r="D81" s="307"/>
      <c r="E81" s="300"/>
      <c r="F81" s="300"/>
      <c r="G81" s="300">
        <f t="shared" si="32"/>
        <v>0</v>
      </c>
      <c r="H81" s="300"/>
      <c r="I81" s="178">
        <f>Aantallen!$B$1-H81</f>
        <v>2020</v>
      </c>
      <c r="J81" s="301">
        <f t="shared" si="34"/>
        <v>0</v>
      </c>
      <c r="K81" s="287">
        <v>0</v>
      </c>
      <c r="L81" s="302">
        <v>1</v>
      </c>
      <c r="M81" s="302"/>
      <c r="N81" s="302"/>
      <c r="O81" s="303">
        <f t="shared" si="35"/>
        <v>0</v>
      </c>
      <c r="P81" s="302">
        <v>1</v>
      </c>
      <c r="Q81" s="302"/>
      <c r="R81" s="302"/>
      <c r="S81" s="303">
        <f t="shared" si="36"/>
        <v>0</v>
      </c>
      <c r="T81" s="302">
        <v>1</v>
      </c>
      <c r="U81" s="302"/>
      <c r="V81" s="302"/>
      <c r="W81" s="303">
        <f t="shared" si="37"/>
        <v>0</v>
      </c>
      <c r="X81" s="302">
        <v>1</v>
      </c>
      <c r="Y81" s="302"/>
      <c r="Z81" s="302"/>
      <c r="AA81" s="303">
        <f t="shared" si="38"/>
        <v>0</v>
      </c>
      <c r="AB81" s="302">
        <v>1</v>
      </c>
      <c r="AC81" s="302"/>
      <c r="AD81" s="302"/>
      <c r="AE81" s="303">
        <f t="shared" si="39"/>
        <v>0</v>
      </c>
      <c r="AF81" s="302">
        <v>1</v>
      </c>
      <c r="AG81" s="302"/>
      <c r="AH81" s="302"/>
      <c r="AI81" s="303">
        <f t="shared" si="40"/>
        <v>0</v>
      </c>
      <c r="AJ81" s="302">
        <v>1</v>
      </c>
      <c r="AK81" s="302">
        <v>0</v>
      </c>
      <c r="AL81" s="302">
        <v>0</v>
      </c>
      <c r="AM81" s="303">
        <f t="shared" si="41"/>
        <v>0</v>
      </c>
      <c r="AN81" s="302">
        <v>1</v>
      </c>
      <c r="AO81" s="302">
        <v>0</v>
      </c>
      <c r="AP81" s="302">
        <v>0</v>
      </c>
      <c r="AQ81" s="303">
        <f t="shared" si="42"/>
        <v>0</v>
      </c>
      <c r="AR81" s="302">
        <v>1</v>
      </c>
      <c r="AS81" s="302">
        <v>0</v>
      </c>
      <c r="AT81" s="302">
        <v>0</v>
      </c>
      <c r="AU81" s="303">
        <f t="shared" si="43"/>
        <v>0</v>
      </c>
      <c r="AV81" s="302">
        <v>1</v>
      </c>
      <c r="AW81" s="302">
        <v>0</v>
      </c>
      <c r="AX81" s="302">
        <v>0</v>
      </c>
      <c r="AY81" s="303">
        <f t="shared" si="44"/>
        <v>0</v>
      </c>
      <c r="AZ81" s="304">
        <f t="shared" si="48"/>
        <v>0</v>
      </c>
      <c r="BA81" s="308">
        <v>0</v>
      </c>
      <c r="BB81" s="300">
        <f t="shared" si="45"/>
        <v>0</v>
      </c>
      <c r="BC81" s="304" t="str">
        <f t="shared" si="46"/>
        <v>geen actie</v>
      </c>
      <c r="BD81" s="280">
        <v>80</v>
      </c>
    </row>
    <row r="82" spans="1:57" x14ac:dyDescent="0.25">
      <c r="A82" s="280">
        <v>81</v>
      </c>
      <c r="B82" s="280" t="str">
        <f t="shared" si="33"/>
        <v>v</v>
      </c>
      <c r="C82" s="306"/>
      <c r="D82" s="307"/>
      <c r="E82" s="300"/>
      <c r="F82" s="300"/>
      <c r="G82" s="300">
        <f t="shared" si="32"/>
        <v>0</v>
      </c>
      <c r="H82" s="300"/>
      <c r="I82" s="178">
        <f>Aantallen!$B$1-H82</f>
        <v>2020</v>
      </c>
      <c r="J82" s="301">
        <f t="shared" si="34"/>
        <v>0</v>
      </c>
      <c r="K82" s="287">
        <v>0</v>
      </c>
      <c r="L82" s="302">
        <v>1</v>
      </c>
      <c r="M82" s="302"/>
      <c r="N82" s="302"/>
      <c r="O82" s="303">
        <f t="shared" si="35"/>
        <v>0</v>
      </c>
      <c r="P82" s="302">
        <v>1</v>
      </c>
      <c r="Q82" s="302"/>
      <c r="R82" s="302"/>
      <c r="S82" s="303">
        <f t="shared" si="36"/>
        <v>0</v>
      </c>
      <c r="T82" s="302">
        <v>1</v>
      </c>
      <c r="U82" s="302"/>
      <c r="V82" s="302"/>
      <c r="W82" s="303">
        <f t="shared" si="37"/>
        <v>0</v>
      </c>
      <c r="X82" s="302">
        <v>1</v>
      </c>
      <c r="Y82" s="302"/>
      <c r="Z82" s="302"/>
      <c r="AA82" s="303">
        <f t="shared" si="38"/>
        <v>0</v>
      </c>
      <c r="AB82" s="302">
        <v>1</v>
      </c>
      <c r="AC82" s="302"/>
      <c r="AD82" s="302"/>
      <c r="AE82" s="303">
        <f t="shared" si="39"/>
        <v>0</v>
      </c>
      <c r="AF82" s="302">
        <v>1</v>
      </c>
      <c r="AG82" s="302"/>
      <c r="AH82" s="302"/>
      <c r="AI82" s="303">
        <f t="shared" si="40"/>
        <v>0</v>
      </c>
      <c r="AJ82" s="302">
        <v>1</v>
      </c>
      <c r="AK82" s="302">
        <v>0</v>
      </c>
      <c r="AL82" s="302">
        <v>0</v>
      </c>
      <c r="AM82" s="303">
        <f t="shared" si="41"/>
        <v>0</v>
      </c>
      <c r="AN82" s="302">
        <v>1</v>
      </c>
      <c r="AO82" s="302">
        <v>0</v>
      </c>
      <c r="AP82" s="302">
        <v>0</v>
      </c>
      <c r="AQ82" s="303">
        <f t="shared" si="42"/>
        <v>0</v>
      </c>
      <c r="AR82" s="302">
        <v>1</v>
      </c>
      <c r="AS82" s="302">
        <v>0</v>
      </c>
      <c r="AT82" s="302">
        <v>0</v>
      </c>
      <c r="AU82" s="303">
        <f t="shared" si="43"/>
        <v>0</v>
      </c>
      <c r="AV82" s="302">
        <v>1</v>
      </c>
      <c r="AW82" s="302">
        <v>0</v>
      </c>
      <c r="AX82" s="302">
        <v>0</v>
      </c>
      <c r="AY82" s="303">
        <f t="shared" si="44"/>
        <v>0</v>
      </c>
      <c r="AZ82" s="304">
        <f t="shared" si="48"/>
        <v>0</v>
      </c>
      <c r="BA82" s="308">
        <v>0</v>
      </c>
      <c r="BB82" s="300">
        <f t="shared" si="45"/>
        <v>0</v>
      </c>
      <c r="BC82" s="304" t="str">
        <f t="shared" si="46"/>
        <v>geen actie</v>
      </c>
      <c r="BD82" s="280">
        <v>81</v>
      </c>
      <c r="BE82" s="305"/>
    </row>
    <row r="83" spans="1:57" x14ac:dyDescent="0.25">
      <c r="A83" s="280">
        <v>82</v>
      </c>
      <c r="B83" s="280" t="str">
        <f t="shared" si="33"/>
        <v>v</v>
      </c>
      <c r="C83" s="306"/>
      <c r="D83" s="307"/>
      <c r="E83" s="300"/>
      <c r="F83" s="300"/>
      <c r="G83" s="300">
        <f t="shared" si="32"/>
        <v>0</v>
      </c>
      <c r="H83" s="300"/>
      <c r="I83" s="178">
        <f>Aantallen!$B$1-H83</f>
        <v>2020</v>
      </c>
      <c r="J83" s="301">
        <f t="shared" si="34"/>
        <v>0</v>
      </c>
      <c r="K83" s="287">
        <v>0</v>
      </c>
      <c r="L83" s="302">
        <v>1</v>
      </c>
      <c r="M83" s="302"/>
      <c r="N83" s="302"/>
      <c r="O83" s="303">
        <f t="shared" si="35"/>
        <v>0</v>
      </c>
      <c r="P83" s="302">
        <v>1</v>
      </c>
      <c r="Q83" s="302"/>
      <c r="R83" s="302"/>
      <c r="S83" s="303">
        <f t="shared" si="36"/>
        <v>0</v>
      </c>
      <c r="T83" s="302">
        <v>1</v>
      </c>
      <c r="U83" s="302"/>
      <c r="V83" s="302"/>
      <c r="W83" s="303">
        <f t="shared" si="37"/>
        <v>0</v>
      </c>
      <c r="X83" s="302">
        <v>1</v>
      </c>
      <c r="Y83" s="302"/>
      <c r="Z83" s="302"/>
      <c r="AA83" s="303">
        <f t="shared" si="38"/>
        <v>0</v>
      </c>
      <c r="AB83" s="302">
        <v>1</v>
      </c>
      <c r="AC83" s="302"/>
      <c r="AD83" s="302"/>
      <c r="AE83" s="303">
        <f t="shared" si="39"/>
        <v>0</v>
      </c>
      <c r="AF83" s="302">
        <v>1</v>
      </c>
      <c r="AG83" s="302"/>
      <c r="AH83" s="302"/>
      <c r="AI83" s="303">
        <f t="shared" si="40"/>
        <v>0</v>
      </c>
      <c r="AJ83" s="302">
        <v>1</v>
      </c>
      <c r="AK83" s="302">
        <v>0</v>
      </c>
      <c r="AL83" s="302">
        <v>0</v>
      </c>
      <c r="AM83" s="303">
        <f t="shared" si="41"/>
        <v>0</v>
      </c>
      <c r="AN83" s="302">
        <v>1</v>
      </c>
      <c r="AO83" s="302">
        <v>0</v>
      </c>
      <c r="AP83" s="302">
        <v>0</v>
      </c>
      <c r="AQ83" s="303">
        <f t="shared" si="42"/>
        <v>0</v>
      </c>
      <c r="AR83" s="302">
        <v>1</v>
      </c>
      <c r="AS83" s="302">
        <v>0</v>
      </c>
      <c r="AT83" s="302">
        <v>0</v>
      </c>
      <c r="AU83" s="303">
        <f t="shared" si="43"/>
        <v>0</v>
      </c>
      <c r="AV83" s="302">
        <v>1</v>
      </c>
      <c r="AW83" s="302">
        <v>0</v>
      </c>
      <c r="AX83" s="302">
        <v>0</v>
      </c>
      <c r="AY83" s="303">
        <f t="shared" si="44"/>
        <v>0</v>
      </c>
      <c r="AZ83" s="304">
        <v>0</v>
      </c>
      <c r="BA83" s="308">
        <v>0</v>
      </c>
      <c r="BB83" s="300">
        <f t="shared" si="45"/>
        <v>0</v>
      </c>
      <c r="BC83" s="304" t="str">
        <f t="shared" si="46"/>
        <v>geen actie</v>
      </c>
      <c r="BD83" s="280">
        <v>82</v>
      </c>
    </row>
    <row r="84" spans="1:57" x14ac:dyDescent="0.25">
      <c r="A84" s="280">
        <v>83</v>
      </c>
      <c r="B84" s="280" t="str">
        <f t="shared" si="33"/>
        <v>v</v>
      </c>
      <c r="C84" s="306"/>
      <c r="D84" s="307"/>
      <c r="E84" s="300"/>
      <c r="F84" s="300"/>
      <c r="G84" s="300">
        <f t="shared" si="32"/>
        <v>0</v>
      </c>
      <c r="H84" s="300"/>
      <c r="I84" s="178">
        <f>Aantallen!$B$1-H84</f>
        <v>2020</v>
      </c>
      <c r="J84" s="301">
        <f t="shared" si="34"/>
        <v>0</v>
      </c>
      <c r="K84" s="287">
        <v>0</v>
      </c>
      <c r="L84" s="302">
        <v>1</v>
      </c>
      <c r="M84" s="302"/>
      <c r="N84" s="302"/>
      <c r="O84" s="303">
        <f t="shared" si="35"/>
        <v>0</v>
      </c>
      <c r="P84" s="302">
        <v>1</v>
      </c>
      <c r="Q84" s="302"/>
      <c r="R84" s="302"/>
      <c r="S84" s="303">
        <f t="shared" si="36"/>
        <v>0</v>
      </c>
      <c r="T84" s="302">
        <v>1</v>
      </c>
      <c r="U84" s="302"/>
      <c r="V84" s="302"/>
      <c r="W84" s="303">
        <f t="shared" si="37"/>
        <v>0</v>
      </c>
      <c r="X84" s="302">
        <v>1</v>
      </c>
      <c r="Y84" s="302"/>
      <c r="Z84" s="302"/>
      <c r="AA84" s="303">
        <f t="shared" si="38"/>
        <v>0</v>
      </c>
      <c r="AB84" s="302">
        <v>1</v>
      </c>
      <c r="AC84" s="302"/>
      <c r="AD84" s="302"/>
      <c r="AE84" s="303">
        <f t="shared" si="39"/>
        <v>0</v>
      </c>
      <c r="AF84" s="302">
        <v>1</v>
      </c>
      <c r="AG84" s="302"/>
      <c r="AH84" s="302"/>
      <c r="AI84" s="303">
        <f t="shared" si="40"/>
        <v>0</v>
      </c>
      <c r="AJ84" s="302">
        <v>1</v>
      </c>
      <c r="AK84" s="302">
        <v>0</v>
      </c>
      <c r="AL84" s="302">
        <v>0</v>
      </c>
      <c r="AM84" s="303">
        <f t="shared" si="41"/>
        <v>0</v>
      </c>
      <c r="AN84" s="302">
        <v>1</v>
      </c>
      <c r="AO84" s="302">
        <v>0</v>
      </c>
      <c r="AP84" s="302">
        <v>0</v>
      </c>
      <c r="AQ84" s="303">
        <f t="shared" si="42"/>
        <v>0</v>
      </c>
      <c r="AR84" s="302">
        <v>1</v>
      </c>
      <c r="AS84" s="302">
        <v>0</v>
      </c>
      <c r="AT84" s="302">
        <v>0</v>
      </c>
      <c r="AU84" s="303">
        <f t="shared" si="43"/>
        <v>0</v>
      </c>
      <c r="AV84" s="302">
        <v>1</v>
      </c>
      <c r="AW84" s="302">
        <v>0</v>
      </c>
      <c r="AX84" s="302">
        <v>0</v>
      </c>
      <c r="AY84" s="303">
        <f t="shared" si="44"/>
        <v>0</v>
      </c>
      <c r="AZ84" s="304">
        <f t="shared" ref="AZ84:AZ124" si="49">IF(G84&lt;250,0,IF(G84&lt;500,250,IF(G84&lt;750,"500",IF(G84&lt;1000,750,IF(G84&lt;1500,1000,IF(G84&lt;2000,1500,IF(G84&lt;2500,2000,IF(G84&lt;3000,2500,3000))))))))</f>
        <v>0</v>
      </c>
      <c r="BA84" s="308">
        <v>0</v>
      </c>
      <c r="BB84" s="300">
        <f t="shared" si="45"/>
        <v>0</v>
      </c>
      <c r="BC84" s="304" t="str">
        <f t="shared" si="46"/>
        <v>geen actie</v>
      </c>
      <c r="BD84" s="280">
        <v>83</v>
      </c>
    </row>
    <row r="85" spans="1:57" x14ac:dyDescent="0.25">
      <c r="A85" s="280">
        <v>84</v>
      </c>
      <c r="B85" s="280" t="str">
        <f t="shared" si="33"/>
        <v>v</v>
      </c>
      <c r="C85" s="306"/>
      <c r="D85" s="307"/>
      <c r="E85" s="300"/>
      <c r="F85" s="300"/>
      <c r="G85" s="300">
        <f t="shared" si="32"/>
        <v>0</v>
      </c>
      <c r="H85" s="300"/>
      <c r="I85" s="178">
        <f>Aantallen!$B$1-H85</f>
        <v>2020</v>
      </c>
      <c r="J85" s="301">
        <f t="shared" si="34"/>
        <v>0</v>
      </c>
      <c r="K85" s="287">
        <v>0</v>
      </c>
      <c r="L85" s="302">
        <v>1</v>
      </c>
      <c r="M85" s="302"/>
      <c r="N85" s="302"/>
      <c r="O85" s="303">
        <f t="shared" si="35"/>
        <v>0</v>
      </c>
      <c r="P85" s="302">
        <v>1</v>
      </c>
      <c r="Q85" s="302"/>
      <c r="R85" s="302"/>
      <c r="S85" s="303">
        <f t="shared" si="36"/>
        <v>0</v>
      </c>
      <c r="T85" s="302">
        <v>1</v>
      </c>
      <c r="U85" s="302"/>
      <c r="V85" s="302"/>
      <c r="W85" s="303">
        <f t="shared" si="37"/>
        <v>0</v>
      </c>
      <c r="X85" s="302">
        <v>1</v>
      </c>
      <c r="Y85" s="302"/>
      <c r="Z85" s="302"/>
      <c r="AA85" s="303">
        <f t="shared" si="38"/>
        <v>0</v>
      </c>
      <c r="AB85" s="302">
        <v>1</v>
      </c>
      <c r="AC85" s="302"/>
      <c r="AD85" s="302"/>
      <c r="AE85" s="303">
        <f t="shared" si="39"/>
        <v>0</v>
      </c>
      <c r="AF85" s="302">
        <v>1</v>
      </c>
      <c r="AG85" s="302"/>
      <c r="AH85" s="302"/>
      <c r="AI85" s="303">
        <f t="shared" si="40"/>
        <v>0</v>
      </c>
      <c r="AJ85" s="302">
        <v>1</v>
      </c>
      <c r="AK85" s="302">
        <v>0</v>
      </c>
      <c r="AL85" s="302">
        <v>0</v>
      </c>
      <c r="AM85" s="303">
        <f t="shared" si="41"/>
        <v>0</v>
      </c>
      <c r="AN85" s="302">
        <v>1</v>
      </c>
      <c r="AO85" s="302">
        <v>0</v>
      </c>
      <c r="AP85" s="302">
        <v>0</v>
      </c>
      <c r="AQ85" s="303">
        <f t="shared" si="42"/>
        <v>0</v>
      </c>
      <c r="AR85" s="302">
        <v>1</v>
      </c>
      <c r="AS85" s="302">
        <v>0</v>
      </c>
      <c r="AT85" s="302">
        <v>0</v>
      </c>
      <c r="AU85" s="303">
        <f t="shared" si="43"/>
        <v>0</v>
      </c>
      <c r="AV85" s="302">
        <v>1</v>
      </c>
      <c r="AW85" s="302">
        <v>0</v>
      </c>
      <c r="AX85" s="302">
        <v>0</v>
      </c>
      <c r="AY85" s="303">
        <f t="shared" si="44"/>
        <v>0</v>
      </c>
      <c r="AZ85" s="304">
        <f t="shared" si="49"/>
        <v>0</v>
      </c>
      <c r="BA85" s="308">
        <v>0</v>
      </c>
      <c r="BB85" s="300">
        <f t="shared" si="45"/>
        <v>0</v>
      </c>
      <c r="BC85" s="304" t="str">
        <f t="shared" si="46"/>
        <v>geen actie</v>
      </c>
      <c r="BD85" s="280">
        <v>84</v>
      </c>
    </row>
    <row r="86" spans="1:57" x14ac:dyDescent="0.25">
      <c r="A86" s="280">
        <v>85</v>
      </c>
      <c r="B86" s="280" t="str">
        <f t="shared" si="33"/>
        <v>v</v>
      </c>
      <c r="C86" s="306"/>
      <c r="D86" s="307"/>
      <c r="E86" s="300"/>
      <c r="F86" s="300"/>
      <c r="G86" s="300">
        <f t="shared" si="32"/>
        <v>0</v>
      </c>
      <c r="H86" s="300"/>
      <c r="I86" s="178">
        <f>Aantallen!$B$1-H86</f>
        <v>2020</v>
      </c>
      <c r="J86" s="301">
        <f t="shared" si="34"/>
        <v>0</v>
      </c>
      <c r="K86" s="287">
        <v>0</v>
      </c>
      <c r="L86" s="302">
        <v>1</v>
      </c>
      <c r="M86" s="302"/>
      <c r="N86" s="302"/>
      <c r="O86" s="303">
        <f t="shared" si="35"/>
        <v>0</v>
      </c>
      <c r="P86" s="302">
        <v>1</v>
      </c>
      <c r="Q86" s="302"/>
      <c r="R86" s="302"/>
      <c r="S86" s="303">
        <f t="shared" si="36"/>
        <v>0</v>
      </c>
      <c r="T86" s="302">
        <v>1</v>
      </c>
      <c r="U86" s="302"/>
      <c r="V86" s="302"/>
      <c r="W86" s="303">
        <f t="shared" si="37"/>
        <v>0</v>
      </c>
      <c r="X86" s="302">
        <v>1</v>
      </c>
      <c r="Y86" s="302"/>
      <c r="Z86" s="302"/>
      <c r="AA86" s="303">
        <f t="shared" si="38"/>
        <v>0</v>
      </c>
      <c r="AB86" s="302">
        <v>1</v>
      </c>
      <c r="AC86" s="302"/>
      <c r="AD86" s="302"/>
      <c r="AE86" s="303">
        <f t="shared" si="39"/>
        <v>0</v>
      </c>
      <c r="AF86" s="302">
        <v>1</v>
      </c>
      <c r="AG86" s="302"/>
      <c r="AH86" s="302"/>
      <c r="AI86" s="303">
        <f t="shared" si="40"/>
        <v>0</v>
      </c>
      <c r="AJ86" s="302">
        <v>1</v>
      </c>
      <c r="AK86" s="302">
        <v>0</v>
      </c>
      <c r="AL86" s="302">
        <v>0</v>
      </c>
      <c r="AM86" s="303">
        <f t="shared" si="41"/>
        <v>0</v>
      </c>
      <c r="AN86" s="302">
        <v>1</v>
      </c>
      <c r="AO86" s="302">
        <v>0</v>
      </c>
      <c r="AP86" s="302">
        <v>0</v>
      </c>
      <c r="AQ86" s="303">
        <f t="shared" si="42"/>
        <v>0</v>
      </c>
      <c r="AR86" s="302">
        <v>1</v>
      </c>
      <c r="AS86" s="302">
        <v>0</v>
      </c>
      <c r="AT86" s="302">
        <v>0</v>
      </c>
      <c r="AU86" s="303">
        <f t="shared" si="43"/>
        <v>0</v>
      </c>
      <c r="AV86" s="302">
        <v>1</v>
      </c>
      <c r="AW86" s="302">
        <v>0</v>
      </c>
      <c r="AX86" s="302">
        <v>0</v>
      </c>
      <c r="AY86" s="303">
        <f t="shared" si="44"/>
        <v>0</v>
      </c>
      <c r="AZ86" s="304">
        <f t="shared" si="49"/>
        <v>0</v>
      </c>
      <c r="BA86" s="308">
        <v>0</v>
      </c>
      <c r="BB86" s="300">
        <f t="shared" si="45"/>
        <v>0</v>
      </c>
      <c r="BC86" s="304" t="str">
        <f t="shared" si="46"/>
        <v>geen actie</v>
      </c>
      <c r="BD86" s="280">
        <v>85</v>
      </c>
      <c r="BE86" s="305"/>
    </row>
    <row r="87" spans="1:57" x14ac:dyDescent="0.25">
      <c r="A87" s="280">
        <v>86</v>
      </c>
      <c r="B87" s="280" t="str">
        <f t="shared" si="33"/>
        <v>v</v>
      </c>
      <c r="C87" s="306"/>
      <c r="D87" s="307"/>
      <c r="E87" s="314"/>
      <c r="F87" s="280"/>
      <c r="G87" s="300">
        <f t="shared" si="32"/>
        <v>0</v>
      </c>
      <c r="H87" s="300"/>
      <c r="I87" s="178">
        <f>Aantallen!$B$1-H87</f>
        <v>2020</v>
      </c>
      <c r="J87" s="301">
        <f t="shared" si="34"/>
        <v>0</v>
      </c>
      <c r="K87" s="287">
        <v>0</v>
      </c>
      <c r="L87" s="302">
        <v>1</v>
      </c>
      <c r="M87" s="302"/>
      <c r="N87" s="302"/>
      <c r="O87" s="303">
        <f t="shared" si="35"/>
        <v>0</v>
      </c>
      <c r="P87" s="302">
        <v>1</v>
      </c>
      <c r="Q87" s="302"/>
      <c r="R87" s="302"/>
      <c r="S87" s="303">
        <f t="shared" si="36"/>
        <v>0</v>
      </c>
      <c r="T87" s="302">
        <v>1</v>
      </c>
      <c r="U87" s="302"/>
      <c r="V87" s="302"/>
      <c r="W87" s="303">
        <f t="shared" si="37"/>
        <v>0</v>
      </c>
      <c r="X87" s="302">
        <v>1</v>
      </c>
      <c r="Y87" s="302"/>
      <c r="Z87" s="302"/>
      <c r="AA87" s="303">
        <f t="shared" si="38"/>
        <v>0</v>
      </c>
      <c r="AB87" s="302">
        <v>1</v>
      </c>
      <c r="AC87" s="302"/>
      <c r="AD87" s="302"/>
      <c r="AE87" s="303">
        <f t="shared" si="39"/>
        <v>0</v>
      </c>
      <c r="AF87" s="302">
        <v>1</v>
      </c>
      <c r="AG87" s="302"/>
      <c r="AH87" s="302"/>
      <c r="AI87" s="303">
        <f t="shared" si="40"/>
        <v>0</v>
      </c>
      <c r="AJ87" s="302">
        <v>1</v>
      </c>
      <c r="AK87" s="302">
        <v>0</v>
      </c>
      <c r="AL87" s="302">
        <v>0</v>
      </c>
      <c r="AM87" s="303">
        <f t="shared" si="41"/>
        <v>0</v>
      </c>
      <c r="AN87" s="302">
        <v>1</v>
      </c>
      <c r="AO87" s="302">
        <v>0</v>
      </c>
      <c r="AP87" s="302">
        <v>0</v>
      </c>
      <c r="AQ87" s="303">
        <f t="shared" si="42"/>
        <v>0</v>
      </c>
      <c r="AR87" s="302">
        <v>1</v>
      </c>
      <c r="AS87" s="302">
        <v>0</v>
      </c>
      <c r="AT87" s="302">
        <v>0</v>
      </c>
      <c r="AU87" s="303">
        <f t="shared" si="43"/>
        <v>0</v>
      </c>
      <c r="AV87" s="302">
        <v>1</v>
      </c>
      <c r="AW87" s="302">
        <v>0</v>
      </c>
      <c r="AX87" s="302">
        <v>0</v>
      </c>
      <c r="AY87" s="303">
        <f t="shared" si="44"/>
        <v>0</v>
      </c>
      <c r="AZ87" s="304">
        <f t="shared" si="49"/>
        <v>0</v>
      </c>
      <c r="BA87" s="308">
        <v>0</v>
      </c>
      <c r="BB87" s="300">
        <f t="shared" si="45"/>
        <v>0</v>
      </c>
      <c r="BC87" s="304" t="str">
        <f t="shared" si="46"/>
        <v>geen actie</v>
      </c>
      <c r="BD87" s="280">
        <v>86</v>
      </c>
    </row>
    <row r="88" spans="1:57" x14ac:dyDescent="0.25">
      <c r="A88" s="280">
        <v>87</v>
      </c>
      <c r="B88" s="280" t="str">
        <f t="shared" si="33"/>
        <v>v</v>
      </c>
      <c r="C88" s="306"/>
      <c r="D88" s="307"/>
      <c r="E88" s="300"/>
      <c r="F88" s="300"/>
      <c r="G88" s="300">
        <f t="shared" si="32"/>
        <v>0</v>
      </c>
      <c r="H88" s="300"/>
      <c r="I88" s="178">
        <f>Aantallen!$B$1-H88</f>
        <v>2020</v>
      </c>
      <c r="J88" s="301">
        <f t="shared" si="34"/>
        <v>0</v>
      </c>
      <c r="K88" s="287">
        <v>0</v>
      </c>
      <c r="L88" s="302">
        <v>1</v>
      </c>
      <c r="M88" s="302"/>
      <c r="N88" s="302"/>
      <c r="O88" s="303">
        <f t="shared" si="35"/>
        <v>0</v>
      </c>
      <c r="P88" s="302">
        <v>1</v>
      </c>
      <c r="Q88" s="302"/>
      <c r="R88" s="302"/>
      <c r="S88" s="303">
        <f t="shared" si="36"/>
        <v>0</v>
      </c>
      <c r="T88" s="302">
        <v>1</v>
      </c>
      <c r="U88" s="302"/>
      <c r="V88" s="302"/>
      <c r="W88" s="303">
        <f t="shared" si="37"/>
        <v>0</v>
      </c>
      <c r="X88" s="302">
        <v>1</v>
      </c>
      <c r="Y88" s="302"/>
      <c r="Z88" s="302"/>
      <c r="AA88" s="303">
        <f t="shared" si="38"/>
        <v>0</v>
      </c>
      <c r="AB88" s="302">
        <v>1</v>
      </c>
      <c r="AC88" s="302"/>
      <c r="AD88" s="302"/>
      <c r="AE88" s="303">
        <f t="shared" si="39"/>
        <v>0</v>
      </c>
      <c r="AF88" s="302">
        <v>1</v>
      </c>
      <c r="AG88" s="302"/>
      <c r="AH88" s="302"/>
      <c r="AI88" s="303">
        <f t="shared" si="40"/>
        <v>0</v>
      </c>
      <c r="AJ88" s="302">
        <v>1</v>
      </c>
      <c r="AK88" s="302">
        <v>0</v>
      </c>
      <c r="AL88" s="302">
        <v>0</v>
      </c>
      <c r="AM88" s="303">
        <f t="shared" si="41"/>
        <v>0</v>
      </c>
      <c r="AN88" s="302">
        <v>1</v>
      </c>
      <c r="AO88" s="302">
        <v>0</v>
      </c>
      <c r="AP88" s="302">
        <v>0</v>
      </c>
      <c r="AQ88" s="303">
        <f t="shared" si="42"/>
        <v>0</v>
      </c>
      <c r="AR88" s="302">
        <v>1</v>
      </c>
      <c r="AS88" s="302">
        <v>0</v>
      </c>
      <c r="AT88" s="302">
        <v>0</v>
      </c>
      <c r="AU88" s="303">
        <f t="shared" si="43"/>
        <v>0</v>
      </c>
      <c r="AV88" s="302">
        <v>1</v>
      </c>
      <c r="AW88" s="302">
        <v>0</v>
      </c>
      <c r="AX88" s="302">
        <v>0</v>
      </c>
      <c r="AY88" s="303">
        <f t="shared" si="44"/>
        <v>0</v>
      </c>
      <c r="AZ88" s="304">
        <f t="shared" si="49"/>
        <v>0</v>
      </c>
      <c r="BA88" s="308">
        <v>0</v>
      </c>
      <c r="BB88" s="300">
        <f t="shared" si="45"/>
        <v>0</v>
      </c>
      <c r="BC88" s="304" t="str">
        <f t="shared" si="46"/>
        <v>geen actie</v>
      </c>
      <c r="BD88" s="280">
        <v>87</v>
      </c>
    </row>
    <row r="89" spans="1:57" x14ac:dyDescent="0.25">
      <c r="A89" s="280">
        <v>88</v>
      </c>
      <c r="B89" s="280" t="str">
        <f t="shared" si="33"/>
        <v>v</v>
      </c>
      <c r="C89" s="306"/>
      <c r="D89" s="307"/>
      <c r="E89" s="300"/>
      <c r="F89" s="300"/>
      <c r="G89" s="300">
        <f t="shared" si="32"/>
        <v>0</v>
      </c>
      <c r="H89" s="300"/>
      <c r="I89" s="178">
        <f>Aantallen!$B$1-H89</f>
        <v>2020</v>
      </c>
      <c r="J89" s="301">
        <f t="shared" si="34"/>
        <v>0</v>
      </c>
      <c r="K89" s="287">
        <v>0</v>
      </c>
      <c r="L89" s="302">
        <v>1</v>
      </c>
      <c r="M89" s="302"/>
      <c r="N89" s="302"/>
      <c r="O89" s="303">
        <f t="shared" si="35"/>
        <v>0</v>
      </c>
      <c r="P89" s="302">
        <v>1</v>
      </c>
      <c r="Q89" s="302"/>
      <c r="R89" s="302"/>
      <c r="S89" s="303">
        <f t="shared" si="36"/>
        <v>0</v>
      </c>
      <c r="T89" s="302">
        <v>1</v>
      </c>
      <c r="U89" s="302"/>
      <c r="V89" s="302"/>
      <c r="W89" s="303">
        <f t="shared" si="37"/>
        <v>0</v>
      </c>
      <c r="X89" s="302">
        <v>1</v>
      </c>
      <c r="Y89" s="302"/>
      <c r="Z89" s="302"/>
      <c r="AA89" s="303">
        <f t="shared" si="38"/>
        <v>0</v>
      </c>
      <c r="AB89" s="302">
        <v>1</v>
      </c>
      <c r="AC89" s="302"/>
      <c r="AD89" s="302"/>
      <c r="AE89" s="303">
        <f t="shared" si="39"/>
        <v>0</v>
      </c>
      <c r="AF89" s="302">
        <v>1</v>
      </c>
      <c r="AG89" s="302"/>
      <c r="AH89" s="302"/>
      <c r="AI89" s="303">
        <f t="shared" si="40"/>
        <v>0</v>
      </c>
      <c r="AJ89" s="302">
        <v>1</v>
      </c>
      <c r="AK89" s="302">
        <v>0</v>
      </c>
      <c r="AL89" s="302">
        <v>0</v>
      </c>
      <c r="AM89" s="303">
        <f t="shared" si="41"/>
        <v>0</v>
      </c>
      <c r="AN89" s="302">
        <v>1</v>
      </c>
      <c r="AO89" s="302">
        <v>0</v>
      </c>
      <c r="AP89" s="302">
        <v>0</v>
      </c>
      <c r="AQ89" s="303">
        <f t="shared" si="42"/>
        <v>0</v>
      </c>
      <c r="AR89" s="302">
        <v>1</v>
      </c>
      <c r="AS89" s="302">
        <v>0</v>
      </c>
      <c r="AT89" s="302">
        <v>0</v>
      </c>
      <c r="AU89" s="303">
        <f t="shared" si="43"/>
        <v>0</v>
      </c>
      <c r="AV89" s="302">
        <v>1</v>
      </c>
      <c r="AW89" s="302">
        <v>0</v>
      </c>
      <c r="AX89" s="302">
        <v>0</v>
      </c>
      <c r="AY89" s="303">
        <f t="shared" si="44"/>
        <v>0</v>
      </c>
      <c r="AZ89" s="304">
        <f t="shared" si="49"/>
        <v>0</v>
      </c>
      <c r="BA89" s="308">
        <v>0</v>
      </c>
      <c r="BB89" s="300">
        <f t="shared" si="45"/>
        <v>0</v>
      </c>
      <c r="BC89" s="304" t="str">
        <f t="shared" si="46"/>
        <v>geen actie</v>
      </c>
      <c r="BD89" s="280">
        <v>88</v>
      </c>
    </row>
    <row r="90" spans="1:57" x14ac:dyDescent="0.25">
      <c r="A90" s="280">
        <v>89</v>
      </c>
      <c r="B90" s="280" t="str">
        <f t="shared" si="33"/>
        <v>v</v>
      </c>
      <c r="C90" s="306"/>
      <c r="D90" s="307"/>
      <c r="E90" s="300"/>
      <c r="F90" s="300"/>
      <c r="G90" s="300">
        <f t="shared" si="32"/>
        <v>0</v>
      </c>
      <c r="H90" s="300"/>
      <c r="I90" s="178">
        <f>Aantallen!$B$1-H90</f>
        <v>2020</v>
      </c>
      <c r="J90" s="301">
        <f t="shared" si="34"/>
        <v>0</v>
      </c>
      <c r="K90" s="287">
        <v>0</v>
      </c>
      <c r="L90" s="302">
        <v>1</v>
      </c>
      <c r="M90" s="302"/>
      <c r="N90" s="302"/>
      <c r="O90" s="303">
        <f t="shared" si="35"/>
        <v>0</v>
      </c>
      <c r="P90" s="302">
        <v>1</v>
      </c>
      <c r="Q90" s="302"/>
      <c r="R90" s="302"/>
      <c r="S90" s="303">
        <f t="shared" si="36"/>
        <v>0</v>
      </c>
      <c r="T90" s="302">
        <v>1</v>
      </c>
      <c r="U90" s="302"/>
      <c r="V90" s="302"/>
      <c r="W90" s="303">
        <f t="shared" si="37"/>
        <v>0</v>
      </c>
      <c r="X90" s="302">
        <v>1</v>
      </c>
      <c r="Y90" s="302"/>
      <c r="Z90" s="302"/>
      <c r="AA90" s="303">
        <f t="shared" si="38"/>
        <v>0</v>
      </c>
      <c r="AB90" s="302">
        <v>1</v>
      </c>
      <c r="AC90" s="302"/>
      <c r="AD90" s="302"/>
      <c r="AE90" s="303">
        <f t="shared" si="39"/>
        <v>0</v>
      </c>
      <c r="AF90" s="302">
        <v>1</v>
      </c>
      <c r="AG90" s="302"/>
      <c r="AH90" s="302"/>
      <c r="AI90" s="303">
        <f t="shared" si="40"/>
        <v>0</v>
      </c>
      <c r="AJ90" s="302">
        <v>1</v>
      </c>
      <c r="AK90" s="302">
        <v>0</v>
      </c>
      <c r="AL90" s="302">
        <v>0</v>
      </c>
      <c r="AM90" s="303">
        <f t="shared" si="41"/>
        <v>0</v>
      </c>
      <c r="AN90" s="302">
        <v>1</v>
      </c>
      <c r="AO90" s="302">
        <v>0</v>
      </c>
      <c r="AP90" s="302">
        <v>0</v>
      </c>
      <c r="AQ90" s="303">
        <f t="shared" si="42"/>
        <v>0</v>
      </c>
      <c r="AR90" s="302">
        <v>1</v>
      </c>
      <c r="AS90" s="302">
        <v>0</v>
      </c>
      <c r="AT90" s="302">
        <v>0</v>
      </c>
      <c r="AU90" s="303">
        <f t="shared" si="43"/>
        <v>0</v>
      </c>
      <c r="AV90" s="302">
        <v>1</v>
      </c>
      <c r="AW90" s="302">
        <v>0</v>
      </c>
      <c r="AX90" s="302">
        <v>0</v>
      </c>
      <c r="AY90" s="303">
        <f t="shared" si="44"/>
        <v>0</v>
      </c>
      <c r="AZ90" s="304">
        <f t="shared" si="49"/>
        <v>0</v>
      </c>
      <c r="BA90" s="308">
        <v>0</v>
      </c>
      <c r="BB90" s="300">
        <f t="shared" si="45"/>
        <v>0</v>
      </c>
      <c r="BC90" s="304" t="str">
        <f t="shared" si="46"/>
        <v>geen actie</v>
      </c>
      <c r="BD90" s="280">
        <v>89</v>
      </c>
    </row>
    <row r="91" spans="1:57" x14ac:dyDescent="0.25">
      <c r="A91" s="280">
        <v>90</v>
      </c>
      <c r="B91" s="280" t="str">
        <f t="shared" si="33"/>
        <v>v</v>
      </c>
      <c r="C91" s="306"/>
      <c r="D91" s="307"/>
      <c r="E91" s="300"/>
      <c r="F91" s="300"/>
      <c r="G91" s="300">
        <f t="shared" si="32"/>
        <v>0</v>
      </c>
      <c r="H91" s="300"/>
      <c r="I91" s="178">
        <f>Aantallen!$B$1-H91</f>
        <v>2020</v>
      </c>
      <c r="J91" s="301">
        <f t="shared" si="34"/>
        <v>0</v>
      </c>
      <c r="K91" s="287">
        <v>0</v>
      </c>
      <c r="L91" s="302">
        <v>1</v>
      </c>
      <c r="M91" s="302"/>
      <c r="N91" s="302"/>
      <c r="O91" s="303">
        <f t="shared" si="35"/>
        <v>0</v>
      </c>
      <c r="P91" s="302">
        <v>1</v>
      </c>
      <c r="Q91" s="302"/>
      <c r="R91" s="302"/>
      <c r="S91" s="303">
        <f t="shared" si="36"/>
        <v>0</v>
      </c>
      <c r="T91" s="302">
        <v>1</v>
      </c>
      <c r="U91" s="302"/>
      <c r="V91" s="302"/>
      <c r="W91" s="303">
        <f t="shared" si="37"/>
        <v>0</v>
      </c>
      <c r="X91" s="302">
        <v>1</v>
      </c>
      <c r="Y91" s="302"/>
      <c r="Z91" s="302"/>
      <c r="AA91" s="303">
        <f t="shared" si="38"/>
        <v>0</v>
      </c>
      <c r="AB91" s="302">
        <v>1</v>
      </c>
      <c r="AC91" s="302"/>
      <c r="AD91" s="302"/>
      <c r="AE91" s="303">
        <f t="shared" si="39"/>
        <v>0</v>
      </c>
      <c r="AF91" s="302">
        <v>1</v>
      </c>
      <c r="AG91" s="302"/>
      <c r="AH91" s="302"/>
      <c r="AI91" s="303">
        <f t="shared" si="40"/>
        <v>0</v>
      </c>
      <c r="AJ91" s="302">
        <v>1</v>
      </c>
      <c r="AK91" s="302">
        <v>0</v>
      </c>
      <c r="AL91" s="302">
        <v>0</v>
      </c>
      <c r="AM91" s="303">
        <f t="shared" si="41"/>
        <v>0</v>
      </c>
      <c r="AN91" s="302">
        <v>1</v>
      </c>
      <c r="AO91" s="302">
        <v>0</v>
      </c>
      <c r="AP91" s="302">
        <v>0</v>
      </c>
      <c r="AQ91" s="303">
        <f t="shared" si="42"/>
        <v>0</v>
      </c>
      <c r="AR91" s="302">
        <v>1</v>
      </c>
      <c r="AS91" s="302">
        <v>0</v>
      </c>
      <c r="AT91" s="302">
        <v>0</v>
      </c>
      <c r="AU91" s="303">
        <f t="shared" si="43"/>
        <v>0</v>
      </c>
      <c r="AV91" s="302">
        <v>1</v>
      </c>
      <c r="AW91" s="302">
        <v>0</v>
      </c>
      <c r="AX91" s="302">
        <v>0</v>
      </c>
      <c r="AY91" s="303">
        <f t="shared" si="44"/>
        <v>0</v>
      </c>
      <c r="AZ91" s="304">
        <f t="shared" si="49"/>
        <v>0</v>
      </c>
      <c r="BA91" s="308">
        <v>0</v>
      </c>
      <c r="BB91" s="300">
        <f t="shared" si="45"/>
        <v>0</v>
      </c>
      <c r="BC91" s="304" t="str">
        <f t="shared" si="46"/>
        <v>geen actie</v>
      </c>
      <c r="BD91" s="280">
        <v>90</v>
      </c>
    </row>
    <row r="92" spans="1:57" x14ac:dyDescent="0.25">
      <c r="A92" s="280">
        <v>91</v>
      </c>
      <c r="B92" s="280" t="str">
        <f t="shared" si="33"/>
        <v>v</v>
      </c>
      <c r="C92" s="306"/>
      <c r="D92" s="307"/>
      <c r="E92" s="300"/>
      <c r="F92" s="300"/>
      <c r="G92" s="300">
        <f t="shared" ref="G92:G125" si="50">SUM(K92+O92+S92+W92+AA92+AE92+AI92+AM92+AQ92+AU92+AY92)</f>
        <v>0</v>
      </c>
      <c r="H92" s="300"/>
      <c r="I92" s="178">
        <f>Aantallen!$B$1-H92</f>
        <v>2020</v>
      </c>
      <c r="J92" s="301">
        <f t="shared" si="34"/>
        <v>0</v>
      </c>
      <c r="K92" s="287">
        <v>0</v>
      </c>
      <c r="L92" s="302">
        <v>1</v>
      </c>
      <c r="M92" s="302"/>
      <c r="N92" s="302"/>
      <c r="O92" s="303">
        <f t="shared" si="35"/>
        <v>0</v>
      </c>
      <c r="P92" s="302">
        <v>1</v>
      </c>
      <c r="Q92" s="302"/>
      <c r="R92" s="302"/>
      <c r="S92" s="303">
        <f t="shared" si="36"/>
        <v>0</v>
      </c>
      <c r="T92" s="302">
        <v>1</v>
      </c>
      <c r="U92" s="302"/>
      <c r="V92" s="302"/>
      <c r="W92" s="303">
        <f t="shared" si="37"/>
        <v>0</v>
      </c>
      <c r="X92" s="302">
        <v>1</v>
      </c>
      <c r="Y92" s="302"/>
      <c r="Z92" s="302"/>
      <c r="AA92" s="303">
        <f t="shared" si="38"/>
        <v>0</v>
      </c>
      <c r="AB92" s="302">
        <v>1</v>
      </c>
      <c r="AC92" s="302"/>
      <c r="AD92" s="302"/>
      <c r="AE92" s="303">
        <f t="shared" si="39"/>
        <v>0</v>
      </c>
      <c r="AF92" s="302">
        <v>1</v>
      </c>
      <c r="AG92" s="302"/>
      <c r="AH92" s="302"/>
      <c r="AI92" s="303">
        <f t="shared" si="40"/>
        <v>0</v>
      </c>
      <c r="AJ92" s="302">
        <v>1</v>
      </c>
      <c r="AK92" s="302">
        <v>0</v>
      </c>
      <c r="AL92" s="302">
        <v>0</v>
      </c>
      <c r="AM92" s="303">
        <f t="shared" si="41"/>
        <v>0</v>
      </c>
      <c r="AN92" s="302">
        <v>1</v>
      </c>
      <c r="AO92" s="302">
        <v>0</v>
      </c>
      <c r="AP92" s="302">
        <v>0</v>
      </c>
      <c r="AQ92" s="303">
        <f t="shared" si="42"/>
        <v>0</v>
      </c>
      <c r="AR92" s="302">
        <v>1</v>
      </c>
      <c r="AS92" s="302">
        <v>0</v>
      </c>
      <c r="AT92" s="302">
        <v>0</v>
      </c>
      <c r="AU92" s="303">
        <f t="shared" si="43"/>
        <v>0</v>
      </c>
      <c r="AV92" s="302">
        <v>1</v>
      </c>
      <c r="AW92" s="302">
        <v>0</v>
      </c>
      <c r="AX92" s="302">
        <v>0</v>
      </c>
      <c r="AY92" s="303">
        <f t="shared" si="44"/>
        <v>0</v>
      </c>
      <c r="AZ92" s="304">
        <f t="shared" si="49"/>
        <v>0</v>
      </c>
      <c r="BA92" s="308">
        <v>0</v>
      </c>
      <c r="BB92" s="300">
        <f t="shared" si="45"/>
        <v>0</v>
      </c>
      <c r="BC92" s="304" t="str">
        <f t="shared" si="46"/>
        <v>geen actie</v>
      </c>
      <c r="BD92" s="280">
        <v>91</v>
      </c>
    </row>
    <row r="93" spans="1:57" x14ac:dyDescent="0.25">
      <c r="A93" s="280">
        <v>92</v>
      </c>
      <c r="B93" s="280" t="str">
        <f t="shared" si="33"/>
        <v>v</v>
      </c>
      <c r="C93" s="306"/>
      <c r="D93" s="307"/>
      <c r="E93" s="300"/>
      <c r="F93" s="300"/>
      <c r="G93" s="300">
        <f t="shared" si="50"/>
        <v>0</v>
      </c>
      <c r="H93" s="300"/>
      <c r="I93" s="178">
        <f>Aantallen!$B$1-H93</f>
        <v>2020</v>
      </c>
      <c r="J93" s="301">
        <f t="shared" si="34"/>
        <v>0</v>
      </c>
      <c r="K93" s="287">
        <v>0</v>
      </c>
      <c r="L93" s="302">
        <v>1</v>
      </c>
      <c r="M93" s="302"/>
      <c r="N93" s="302"/>
      <c r="O93" s="303">
        <f t="shared" si="35"/>
        <v>0</v>
      </c>
      <c r="P93" s="302">
        <v>1</v>
      </c>
      <c r="Q93" s="302"/>
      <c r="R93" s="302"/>
      <c r="S93" s="303">
        <f t="shared" si="36"/>
        <v>0</v>
      </c>
      <c r="T93" s="302">
        <v>1</v>
      </c>
      <c r="U93" s="302"/>
      <c r="V93" s="302"/>
      <c r="W93" s="303">
        <f t="shared" si="37"/>
        <v>0</v>
      </c>
      <c r="X93" s="302">
        <v>1</v>
      </c>
      <c r="Y93" s="302"/>
      <c r="Z93" s="302"/>
      <c r="AA93" s="303">
        <f t="shared" si="38"/>
        <v>0</v>
      </c>
      <c r="AB93" s="302">
        <v>1</v>
      </c>
      <c r="AC93" s="302"/>
      <c r="AD93" s="302"/>
      <c r="AE93" s="303">
        <f t="shared" si="39"/>
        <v>0</v>
      </c>
      <c r="AF93" s="302">
        <v>1</v>
      </c>
      <c r="AG93" s="302"/>
      <c r="AH93" s="302"/>
      <c r="AI93" s="303">
        <f t="shared" si="40"/>
        <v>0</v>
      </c>
      <c r="AJ93" s="302">
        <v>1</v>
      </c>
      <c r="AK93" s="302">
        <v>0</v>
      </c>
      <c r="AL93" s="302">
        <v>0</v>
      </c>
      <c r="AM93" s="303">
        <f t="shared" si="41"/>
        <v>0</v>
      </c>
      <c r="AN93" s="302">
        <v>1</v>
      </c>
      <c r="AO93" s="302">
        <v>0</v>
      </c>
      <c r="AP93" s="302">
        <v>0</v>
      </c>
      <c r="AQ93" s="303">
        <f t="shared" si="42"/>
        <v>0</v>
      </c>
      <c r="AR93" s="302">
        <v>1</v>
      </c>
      <c r="AS93" s="302">
        <v>0</v>
      </c>
      <c r="AT93" s="302">
        <v>0</v>
      </c>
      <c r="AU93" s="303">
        <f t="shared" si="43"/>
        <v>0</v>
      </c>
      <c r="AV93" s="302">
        <v>1</v>
      </c>
      <c r="AW93" s="302">
        <v>0</v>
      </c>
      <c r="AX93" s="302">
        <v>0</v>
      </c>
      <c r="AY93" s="303">
        <f t="shared" si="44"/>
        <v>0</v>
      </c>
      <c r="AZ93" s="304">
        <f t="shared" si="49"/>
        <v>0</v>
      </c>
      <c r="BA93" s="308">
        <v>0</v>
      </c>
      <c r="BB93" s="300">
        <f t="shared" si="45"/>
        <v>0</v>
      </c>
      <c r="BC93" s="304" t="str">
        <f t="shared" si="46"/>
        <v>geen actie</v>
      </c>
      <c r="BD93" s="280">
        <v>92</v>
      </c>
    </row>
    <row r="94" spans="1:57" x14ac:dyDescent="0.25">
      <c r="A94" s="280">
        <v>93</v>
      </c>
      <c r="B94" s="280" t="str">
        <f t="shared" si="33"/>
        <v>v</v>
      </c>
      <c r="C94" s="306"/>
      <c r="D94" s="307"/>
      <c r="E94" s="300"/>
      <c r="F94" s="300"/>
      <c r="G94" s="300">
        <f t="shared" si="50"/>
        <v>0</v>
      </c>
      <c r="H94" s="300"/>
      <c r="I94" s="178">
        <f>Aantallen!$B$1-H94</f>
        <v>2020</v>
      </c>
      <c r="J94" s="301">
        <f t="shared" si="34"/>
        <v>0</v>
      </c>
      <c r="K94" s="287">
        <v>0</v>
      </c>
      <c r="L94" s="302">
        <v>1</v>
      </c>
      <c r="M94" s="302"/>
      <c r="N94" s="302"/>
      <c r="O94" s="303">
        <f t="shared" si="35"/>
        <v>0</v>
      </c>
      <c r="P94" s="302">
        <v>1</v>
      </c>
      <c r="Q94" s="302"/>
      <c r="R94" s="302"/>
      <c r="S94" s="303">
        <f t="shared" si="36"/>
        <v>0</v>
      </c>
      <c r="T94" s="302">
        <v>1</v>
      </c>
      <c r="U94" s="302"/>
      <c r="V94" s="302"/>
      <c r="W94" s="303">
        <f t="shared" si="37"/>
        <v>0</v>
      </c>
      <c r="X94" s="302">
        <v>1</v>
      </c>
      <c r="Y94" s="302"/>
      <c r="Z94" s="302"/>
      <c r="AA94" s="303">
        <f t="shared" si="38"/>
        <v>0</v>
      </c>
      <c r="AB94" s="302">
        <v>1</v>
      </c>
      <c r="AC94" s="302"/>
      <c r="AD94" s="302"/>
      <c r="AE94" s="303">
        <f t="shared" si="39"/>
        <v>0</v>
      </c>
      <c r="AF94" s="302">
        <v>1</v>
      </c>
      <c r="AG94" s="302"/>
      <c r="AH94" s="302"/>
      <c r="AI94" s="303">
        <f t="shared" si="40"/>
        <v>0</v>
      </c>
      <c r="AJ94" s="302">
        <v>1</v>
      </c>
      <c r="AK94" s="302">
        <v>0</v>
      </c>
      <c r="AL94" s="302">
        <v>0</v>
      </c>
      <c r="AM94" s="303">
        <f t="shared" si="41"/>
        <v>0</v>
      </c>
      <c r="AN94" s="302">
        <v>1</v>
      </c>
      <c r="AO94" s="302">
        <v>0</v>
      </c>
      <c r="AP94" s="302">
        <v>0</v>
      </c>
      <c r="AQ94" s="303">
        <f t="shared" si="42"/>
        <v>0</v>
      </c>
      <c r="AR94" s="302">
        <v>1</v>
      </c>
      <c r="AS94" s="302">
        <v>0</v>
      </c>
      <c r="AT94" s="302">
        <v>0</v>
      </c>
      <c r="AU94" s="303">
        <f t="shared" si="43"/>
        <v>0</v>
      </c>
      <c r="AV94" s="302">
        <v>1</v>
      </c>
      <c r="AW94" s="302">
        <v>0</v>
      </c>
      <c r="AX94" s="302">
        <v>0</v>
      </c>
      <c r="AY94" s="303">
        <f t="shared" si="44"/>
        <v>0</v>
      </c>
      <c r="AZ94" s="304">
        <f t="shared" si="49"/>
        <v>0</v>
      </c>
      <c r="BA94" s="308">
        <v>0</v>
      </c>
      <c r="BB94" s="300">
        <f t="shared" si="45"/>
        <v>0</v>
      </c>
      <c r="BC94" s="304" t="str">
        <f t="shared" si="46"/>
        <v>geen actie</v>
      </c>
      <c r="BD94" s="280">
        <v>93</v>
      </c>
    </row>
    <row r="95" spans="1:57" x14ac:dyDescent="0.25">
      <c r="A95" s="280">
        <v>94</v>
      </c>
      <c r="B95" s="280" t="str">
        <f t="shared" si="33"/>
        <v>v</v>
      </c>
      <c r="C95" s="306"/>
      <c r="D95" s="307"/>
      <c r="E95" s="300"/>
      <c r="F95" s="300"/>
      <c r="G95" s="300">
        <f t="shared" si="50"/>
        <v>0</v>
      </c>
      <c r="H95" s="300"/>
      <c r="I95" s="178">
        <f>Aantallen!$B$1-H95</f>
        <v>2020</v>
      </c>
      <c r="J95" s="301">
        <f t="shared" si="34"/>
        <v>0</v>
      </c>
      <c r="K95" s="287">
        <v>0</v>
      </c>
      <c r="L95" s="302">
        <v>1</v>
      </c>
      <c r="M95" s="302"/>
      <c r="N95" s="302"/>
      <c r="O95" s="303">
        <f t="shared" si="35"/>
        <v>0</v>
      </c>
      <c r="P95" s="302">
        <v>1</v>
      </c>
      <c r="Q95" s="302"/>
      <c r="R95" s="302"/>
      <c r="S95" s="303">
        <f t="shared" si="36"/>
        <v>0</v>
      </c>
      <c r="T95" s="302">
        <v>1</v>
      </c>
      <c r="U95" s="302"/>
      <c r="V95" s="302"/>
      <c r="W95" s="303">
        <f t="shared" si="37"/>
        <v>0</v>
      </c>
      <c r="X95" s="302">
        <v>1</v>
      </c>
      <c r="Y95" s="302"/>
      <c r="Z95" s="302"/>
      <c r="AA95" s="303">
        <f t="shared" si="38"/>
        <v>0</v>
      </c>
      <c r="AB95" s="302">
        <v>1</v>
      </c>
      <c r="AC95" s="302"/>
      <c r="AD95" s="302"/>
      <c r="AE95" s="303">
        <f t="shared" si="39"/>
        <v>0</v>
      </c>
      <c r="AF95" s="302">
        <v>1</v>
      </c>
      <c r="AG95" s="302"/>
      <c r="AH95" s="302"/>
      <c r="AI95" s="303">
        <f t="shared" si="40"/>
        <v>0</v>
      </c>
      <c r="AJ95" s="302">
        <v>1</v>
      </c>
      <c r="AK95" s="302">
        <v>0</v>
      </c>
      <c r="AL95" s="302">
        <v>0</v>
      </c>
      <c r="AM95" s="303">
        <f t="shared" si="41"/>
        <v>0</v>
      </c>
      <c r="AN95" s="302">
        <v>1</v>
      </c>
      <c r="AO95" s="302">
        <v>0</v>
      </c>
      <c r="AP95" s="302">
        <v>0</v>
      </c>
      <c r="AQ95" s="303">
        <f t="shared" si="42"/>
        <v>0</v>
      </c>
      <c r="AR95" s="302">
        <v>1</v>
      </c>
      <c r="AS95" s="302">
        <v>0</v>
      </c>
      <c r="AT95" s="302">
        <v>0</v>
      </c>
      <c r="AU95" s="303">
        <f t="shared" si="43"/>
        <v>0</v>
      </c>
      <c r="AV95" s="302">
        <v>1</v>
      </c>
      <c r="AW95" s="302">
        <v>0</v>
      </c>
      <c r="AX95" s="302">
        <v>0</v>
      </c>
      <c r="AY95" s="303">
        <f t="shared" si="44"/>
        <v>0</v>
      </c>
      <c r="AZ95" s="304">
        <f t="shared" si="49"/>
        <v>0</v>
      </c>
      <c r="BA95" s="308">
        <v>0</v>
      </c>
      <c r="BB95" s="300">
        <f t="shared" si="45"/>
        <v>0</v>
      </c>
      <c r="BC95" s="304" t="str">
        <f t="shared" si="46"/>
        <v>geen actie</v>
      </c>
      <c r="BD95" s="280">
        <v>94</v>
      </c>
    </row>
    <row r="96" spans="1:57" x14ac:dyDescent="0.25">
      <c r="A96" s="280">
        <v>95</v>
      </c>
      <c r="B96" s="280" t="str">
        <f t="shared" si="33"/>
        <v>v</v>
      </c>
      <c r="C96" s="306"/>
      <c r="D96" s="307"/>
      <c r="E96" s="300"/>
      <c r="F96" s="300"/>
      <c r="G96" s="300">
        <f t="shared" si="50"/>
        <v>0</v>
      </c>
      <c r="H96" s="300"/>
      <c r="I96" s="178">
        <f>Aantallen!$B$1-H96</f>
        <v>2020</v>
      </c>
      <c r="J96" s="301">
        <f t="shared" si="34"/>
        <v>0</v>
      </c>
      <c r="K96" s="287">
        <v>0</v>
      </c>
      <c r="L96" s="302">
        <v>1</v>
      </c>
      <c r="M96" s="302"/>
      <c r="N96" s="302"/>
      <c r="O96" s="303">
        <f t="shared" si="35"/>
        <v>0</v>
      </c>
      <c r="P96" s="302">
        <v>1</v>
      </c>
      <c r="Q96" s="302"/>
      <c r="R96" s="302"/>
      <c r="S96" s="303">
        <f t="shared" si="36"/>
        <v>0</v>
      </c>
      <c r="T96" s="302">
        <v>1</v>
      </c>
      <c r="U96" s="302"/>
      <c r="V96" s="302"/>
      <c r="W96" s="303">
        <f t="shared" si="37"/>
        <v>0</v>
      </c>
      <c r="X96" s="302">
        <v>1</v>
      </c>
      <c r="Y96" s="302"/>
      <c r="Z96" s="302"/>
      <c r="AA96" s="303">
        <f t="shared" si="38"/>
        <v>0</v>
      </c>
      <c r="AB96" s="302">
        <v>1</v>
      </c>
      <c r="AC96" s="302"/>
      <c r="AD96" s="302"/>
      <c r="AE96" s="303">
        <f t="shared" si="39"/>
        <v>0</v>
      </c>
      <c r="AF96" s="302">
        <v>1</v>
      </c>
      <c r="AG96" s="302"/>
      <c r="AH96" s="302"/>
      <c r="AI96" s="303">
        <f t="shared" si="40"/>
        <v>0</v>
      </c>
      <c r="AJ96" s="302">
        <v>1</v>
      </c>
      <c r="AK96" s="302">
        <v>0</v>
      </c>
      <c r="AL96" s="302">
        <v>0</v>
      </c>
      <c r="AM96" s="303">
        <f t="shared" si="41"/>
        <v>0</v>
      </c>
      <c r="AN96" s="302">
        <v>1</v>
      </c>
      <c r="AO96" s="302">
        <v>0</v>
      </c>
      <c r="AP96" s="302">
        <v>0</v>
      </c>
      <c r="AQ96" s="303">
        <f t="shared" si="42"/>
        <v>0</v>
      </c>
      <c r="AR96" s="302">
        <v>1</v>
      </c>
      <c r="AS96" s="302">
        <v>0</v>
      </c>
      <c r="AT96" s="302">
        <v>0</v>
      </c>
      <c r="AU96" s="303">
        <f t="shared" si="43"/>
        <v>0</v>
      </c>
      <c r="AV96" s="302">
        <v>1</v>
      </c>
      <c r="AW96" s="302">
        <v>0</v>
      </c>
      <c r="AX96" s="302">
        <v>0</v>
      </c>
      <c r="AY96" s="303">
        <f t="shared" si="44"/>
        <v>0</v>
      </c>
      <c r="AZ96" s="304">
        <f t="shared" si="49"/>
        <v>0</v>
      </c>
      <c r="BA96" s="308">
        <v>0</v>
      </c>
      <c r="BB96" s="300">
        <f t="shared" si="45"/>
        <v>0</v>
      </c>
      <c r="BC96" s="304" t="str">
        <f t="shared" si="46"/>
        <v>geen actie</v>
      </c>
      <c r="BD96" s="280">
        <v>95</v>
      </c>
    </row>
    <row r="97" spans="1:56" x14ac:dyDescent="0.25">
      <c r="A97" s="280">
        <v>96</v>
      </c>
      <c r="B97" s="280" t="str">
        <f t="shared" si="33"/>
        <v>v</v>
      </c>
      <c r="C97" s="306"/>
      <c r="D97" s="307"/>
      <c r="E97" s="300"/>
      <c r="F97" s="300"/>
      <c r="G97" s="300">
        <f t="shared" si="50"/>
        <v>0</v>
      </c>
      <c r="H97" s="300"/>
      <c r="I97" s="178">
        <f>Aantallen!$B$1-H97</f>
        <v>2020</v>
      </c>
      <c r="J97" s="301">
        <f t="shared" si="34"/>
        <v>0</v>
      </c>
      <c r="K97" s="287">
        <v>0</v>
      </c>
      <c r="L97" s="302">
        <v>1</v>
      </c>
      <c r="M97" s="302"/>
      <c r="N97" s="302"/>
      <c r="O97" s="303">
        <f t="shared" si="35"/>
        <v>0</v>
      </c>
      <c r="P97" s="302">
        <v>1</v>
      </c>
      <c r="Q97" s="302"/>
      <c r="R97" s="302"/>
      <c r="S97" s="303">
        <f t="shared" si="36"/>
        <v>0</v>
      </c>
      <c r="T97" s="302">
        <v>1</v>
      </c>
      <c r="U97" s="302"/>
      <c r="V97" s="302"/>
      <c r="W97" s="303">
        <f t="shared" si="37"/>
        <v>0</v>
      </c>
      <c r="X97" s="302">
        <v>1</v>
      </c>
      <c r="Y97" s="302"/>
      <c r="Z97" s="302"/>
      <c r="AA97" s="303">
        <f t="shared" si="38"/>
        <v>0</v>
      </c>
      <c r="AB97" s="302">
        <v>1</v>
      </c>
      <c r="AC97" s="302"/>
      <c r="AD97" s="302"/>
      <c r="AE97" s="303">
        <f t="shared" si="39"/>
        <v>0</v>
      </c>
      <c r="AF97" s="302">
        <v>1</v>
      </c>
      <c r="AG97" s="302"/>
      <c r="AH97" s="302"/>
      <c r="AI97" s="303">
        <f t="shared" si="40"/>
        <v>0</v>
      </c>
      <c r="AJ97" s="302">
        <v>1</v>
      </c>
      <c r="AK97" s="302">
        <v>0</v>
      </c>
      <c r="AL97" s="302">
        <v>0</v>
      </c>
      <c r="AM97" s="303">
        <f t="shared" si="41"/>
        <v>0</v>
      </c>
      <c r="AN97" s="302">
        <v>1</v>
      </c>
      <c r="AO97" s="302">
        <v>0</v>
      </c>
      <c r="AP97" s="302">
        <v>0</v>
      </c>
      <c r="AQ97" s="303">
        <f t="shared" si="42"/>
        <v>0</v>
      </c>
      <c r="AR97" s="302">
        <v>1</v>
      </c>
      <c r="AS97" s="302">
        <v>0</v>
      </c>
      <c r="AT97" s="302">
        <v>0</v>
      </c>
      <c r="AU97" s="303">
        <f t="shared" si="43"/>
        <v>0</v>
      </c>
      <c r="AV97" s="302">
        <v>1</v>
      </c>
      <c r="AW97" s="302">
        <v>0</v>
      </c>
      <c r="AX97" s="302">
        <v>0</v>
      </c>
      <c r="AY97" s="303">
        <f t="shared" si="44"/>
        <v>0</v>
      </c>
      <c r="AZ97" s="304">
        <f t="shared" si="49"/>
        <v>0</v>
      </c>
      <c r="BA97" s="308">
        <v>0</v>
      </c>
      <c r="BB97" s="300">
        <f t="shared" si="45"/>
        <v>0</v>
      </c>
      <c r="BC97" s="304" t="str">
        <f t="shared" si="46"/>
        <v>geen actie</v>
      </c>
      <c r="BD97" s="280">
        <v>96</v>
      </c>
    </row>
    <row r="98" spans="1:56" x14ac:dyDescent="0.25">
      <c r="A98" s="280">
        <v>97</v>
      </c>
      <c r="B98" s="280" t="str">
        <f t="shared" ref="B98:B124" si="51">IF(A98=BD98,"v","x")</f>
        <v>v</v>
      </c>
      <c r="C98" s="306"/>
      <c r="D98" s="307"/>
      <c r="E98" s="300"/>
      <c r="F98" s="300"/>
      <c r="G98" s="300">
        <f t="shared" si="50"/>
        <v>0</v>
      </c>
      <c r="H98" s="300"/>
      <c r="I98" s="178">
        <f>Aantallen!$B$1-H98</f>
        <v>2020</v>
      </c>
      <c r="J98" s="301">
        <f t="shared" ref="J98:J124" si="52">G98-K98</f>
        <v>0</v>
      </c>
      <c r="K98" s="287">
        <v>0</v>
      </c>
      <c r="L98" s="302">
        <v>1</v>
      </c>
      <c r="M98" s="302"/>
      <c r="N98" s="302"/>
      <c r="O98" s="303">
        <f t="shared" ref="O98:O124" si="53">SUM(M98*10+N98)/L98*10</f>
        <v>0</v>
      </c>
      <c r="P98" s="302">
        <v>1</v>
      </c>
      <c r="Q98" s="302"/>
      <c r="R98" s="302"/>
      <c r="S98" s="303">
        <f t="shared" ref="S98:S124" si="54">SUM(Q98*10+R98)/P98*10</f>
        <v>0</v>
      </c>
      <c r="T98" s="302">
        <v>1</v>
      </c>
      <c r="U98" s="302"/>
      <c r="V98" s="302"/>
      <c r="W98" s="303">
        <f t="shared" ref="W98:W124" si="55">SUM(U98*10+V98)/T98*10</f>
        <v>0</v>
      </c>
      <c r="X98" s="302">
        <v>1</v>
      </c>
      <c r="Y98" s="302"/>
      <c r="Z98" s="302"/>
      <c r="AA98" s="303">
        <f t="shared" ref="AA98:AA124" si="56">SUM(Y98*10+Z98)/X98*10</f>
        <v>0</v>
      </c>
      <c r="AB98" s="302">
        <v>1</v>
      </c>
      <c r="AC98" s="302"/>
      <c r="AD98" s="302"/>
      <c r="AE98" s="303">
        <f t="shared" ref="AE98:AE124" si="57">SUM(AC98*10+AD98)/AB98*10</f>
        <v>0</v>
      </c>
      <c r="AF98" s="302">
        <v>1</v>
      </c>
      <c r="AG98" s="302"/>
      <c r="AH98" s="302"/>
      <c r="AI98" s="303">
        <f t="shared" ref="AI98:AI124" si="58">SUM(AG98*10+AH98)/AF98*10</f>
        <v>0</v>
      </c>
      <c r="AJ98" s="302">
        <v>1</v>
      </c>
      <c r="AK98" s="302">
        <v>0</v>
      </c>
      <c r="AL98" s="302">
        <v>0</v>
      </c>
      <c r="AM98" s="303">
        <f t="shared" ref="AM98:AM124" si="59">SUM(AK98*10+AL98)/AJ98*10</f>
        <v>0</v>
      </c>
      <c r="AN98" s="302">
        <v>1</v>
      </c>
      <c r="AO98" s="302">
        <v>0</v>
      </c>
      <c r="AP98" s="302">
        <v>0</v>
      </c>
      <c r="AQ98" s="303">
        <f t="shared" ref="AQ98:AQ124" si="60">SUM(AO98*10+AP98)/AN98*10</f>
        <v>0</v>
      </c>
      <c r="AR98" s="302">
        <v>1</v>
      </c>
      <c r="AS98" s="302">
        <v>0</v>
      </c>
      <c r="AT98" s="302">
        <v>0</v>
      </c>
      <c r="AU98" s="303">
        <f t="shared" ref="AU98:AU124" si="61">SUM(AS98*10+AT98)/AR98*10</f>
        <v>0</v>
      </c>
      <c r="AV98" s="302">
        <v>1</v>
      </c>
      <c r="AW98" s="302">
        <v>0</v>
      </c>
      <c r="AX98" s="302">
        <v>0</v>
      </c>
      <c r="AY98" s="303">
        <f t="shared" ref="AY98:AY124" si="62">SUM(AW98*10+AX98)/AV98*10</f>
        <v>0</v>
      </c>
      <c r="AZ98" s="304">
        <f t="shared" si="49"/>
        <v>0</v>
      </c>
      <c r="BA98" s="308">
        <v>0</v>
      </c>
      <c r="BB98" s="300">
        <f t="shared" ref="BB98:BB124" si="63">AZ98-BA98</f>
        <v>0</v>
      </c>
      <c r="BC98" s="304" t="str">
        <f t="shared" ref="BC98:BC124" si="64">IF(BB98=0,"geen actie",CONCATENATE("diploma uitschrijven: ",AZ98," punten"))</f>
        <v>geen actie</v>
      </c>
      <c r="BD98" s="280">
        <v>97</v>
      </c>
    </row>
    <row r="99" spans="1:56" x14ac:dyDescent="0.25">
      <c r="A99" s="280">
        <v>98</v>
      </c>
      <c r="B99" s="280" t="str">
        <f t="shared" si="51"/>
        <v>v</v>
      </c>
      <c r="C99" s="306"/>
      <c r="D99" s="307"/>
      <c r="E99" s="300"/>
      <c r="F99" s="300"/>
      <c r="G99" s="300">
        <f t="shared" si="50"/>
        <v>0</v>
      </c>
      <c r="H99" s="300"/>
      <c r="I99" s="178">
        <f>Aantallen!$B$1-H99</f>
        <v>2020</v>
      </c>
      <c r="J99" s="301">
        <f t="shared" si="52"/>
        <v>0</v>
      </c>
      <c r="K99" s="287">
        <v>0</v>
      </c>
      <c r="L99" s="302">
        <v>1</v>
      </c>
      <c r="M99" s="302"/>
      <c r="N99" s="302"/>
      <c r="O99" s="303">
        <f t="shared" si="53"/>
        <v>0</v>
      </c>
      <c r="P99" s="302">
        <v>1</v>
      </c>
      <c r="Q99" s="302"/>
      <c r="R99" s="302"/>
      <c r="S99" s="303">
        <f t="shared" si="54"/>
        <v>0</v>
      </c>
      <c r="T99" s="302">
        <v>1</v>
      </c>
      <c r="U99" s="302"/>
      <c r="V99" s="302"/>
      <c r="W99" s="303">
        <f t="shared" si="55"/>
        <v>0</v>
      </c>
      <c r="X99" s="302">
        <v>1</v>
      </c>
      <c r="Y99" s="302"/>
      <c r="Z99" s="302"/>
      <c r="AA99" s="303">
        <f t="shared" si="56"/>
        <v>0</v>
      </c>
      <c r="AB99" s="302">
        <v>1</v>
      </c>
      <c r="AC99" s="302"/>
      <c r="AD99" s="302"/>
      <c r="AE99" s="303">
        <f t="shared" si="57"/>
        <v>0</v>
      </c>
      <c r="AF99" s="302">
        <v>1</v>
      </c>
      <c r="AG99" s="302"/>
      <c r="AH99" s="302"/>
      <c r="AI99" s="303">
        <f t="shared" si="58"/>
        <v>0</v>
      </c>
      <c r="AJ99" s="302">
        <v>1</v>
      </c>
      <c r="AK99" s="302">
        <v>0</v>
      </c>
      <c r="AL99" s="302">
        <v>0</v>
      </c>
      <c r="AM99" s="303">
        <f t="shared" si="59"/>
        <v>0</v>
      </c>
      <c r="AN99" s="302">
        <v>1</v>
      </c>
      <c r="AO99" s="302">
        <v>0</v>
      </c>
      <c r="AP99" s="302">
        <v>0</v>
      </c>
      <c r="AQ99" s="303">
        <f t="shared" si="60"/>
        <v>0</v>
      </c>
      <c r="AR99" s="302">
        <v>1</v>
      </c>
      <c r="AS99" s="302">
        <v>0</v>
      </c>
      <c r="AT99" s="302">
        <v>0</v>
      </c>
      <c r="AU99" s="303">
        <f t="shared" si="61"/>
        <v>0</v>
      </c>
      <c r="AV99" s="302">
        <v>1</v>
      </c>
      <c r="AW99" s="302">
        <v>0</v>
      </c>
      <c r="AX99" s="302">
        <v>0</v>
      </c>
      <c r="AY99" s="303">
        <f t="shared" si="62"/>
        <v>0</v>
      </c>
      <c r="AZ99" s="304">
        <f t="shared" si="49"/>
        <v>0</v>
      </c>
      <c r="BA99" s="308">
        <v>0</v>
      </c>
      <c r="BB99" s="300">
        <f t="shared" si="63"/>
        <v>0</v>
      </c>
      <c r="BC99" s="304" t="str">
        <f t="shared" si="64"/>
        <v>geen actie</v>
      </c>
      <c r="BD99" s="280">
        <v>98</v>
      </c>
    </row>
    <row r="100" spans="1:56" x14ac:dyDescent="0.25">
      <c r="A100" s="280">
        <v>99</v>
      </c>
      <c r="B100" s="280" t="str">
        <f t="shared" si="51"/>
        <v>v</v>
      </c>
      <c r="C100" s="306"/>
      <c r="D100" s="307"/>
      <c r="E100" s="300"/>
      <c r="F100" s="300"/>
      <c r="G100" s="300">
        <f t="shared" si="50"/>
        <v>0</v>
      </c>
      <c r="H100" s="300"/>
      <c r="I100" s="178">
        <f>Aantallen!$B$1-H100</f>
        <v>2020</v>
      </c>
      <c r="J100" s="301">
        <f t="shared" si="52"/>
        <v>0</v>
      </c>
      <c r="K100" s="287">
        <v>0</v>
      </c>
      <c r="L100" s="302">
        <v>1</v>
      </c>
      <c r="M100" s="302"/>
      <c r="N100" s="302"/>
      <c r="O100" s="303">
        <f t="shared" si="53"/>
        <v>0</v>
      </c>
      <c r="P100" s="302">
        <v>1</v>
      </c>
      <c r="Q100" s="302"/>
      <c r="R100" s="302"/>
      <c r="S100" s="303">
        <f t="shared" si="54"/>
        <v>0</v>
      </c>
      <c r="T100" s="302">
        <v>1</v>
      </c>
      <c r="U100" s="302"/>
      <c r="V100" s="302"/>
      <c r="W100" s="303">
        <f t="shared" si="55"/>
        <v>0</v>
      </c>
      <c r="X100" s="302">
        <v>1</v>
      </c>
      <c r="Y100" s="302"/>
      <c r="Z100" s="302"/>
      <c r="AA100" s="303">
        <f t="shared" si="56"/>
        <v>0</v>
      </c>
      <c r="AB100" s="302">
        <v>1</v>
      </c>
      <c r="AC100" s="302"/>
      <c r="AD100" s="302"/>
      <c r="AE100" s="303">
        <f t="shared" si="57"/>
        <v>0</v>
      </c>
      <c r="AF100" s="302">
        <v>1</v>
      </c>
      <c r="AG100" s="302"/>
      <c r="AH100" s="302"/>
      <c r="AI100" s="303">
        <f t="shared" si="58"/>
        <v>0</v>
      </c>
      <c r="AJ100" s="302">
        <v>1</v>
      </c>
      <c r="AK100" s="302">
        <v>0</v>
      </c>
      <c r="AL100" s="302">
        <v>0</v>
      </c>
      <c r="AM100" s="303">
        <f t="shared" si="59"/>
        <v>0</v>
      </c>
      <c r="AN100" s="302">
        <v>1</v>
      </c>
      <c r="AO100" s="302">
        <v>0</v>
      </c>
      <c r="AP100" s="302">
        <v>0</v>
      </c>
      <c r="AQ100" s="303">
        <f t="shared" si="60"/>
        <v>0</v>
      </c>
      <c r="AR100" s="302">
        <v>1</v>
      </c>
      <c r="AS100" s="302">
        <v>0</v>
      </c>
      <c r="AT100" s="302">
        <v>0</v>
      </c>
      <c r="AU100" s="303">
        <f t="shared" si="61"/>
        <v>0</v>
      </c>
      <c r="AV100" s="302">
        <v>1</v>
      </c>
      <c r="AW100" s="302">
        <v>0</v>
      </c>
      <c r="AX100" s="302">
        <v>0</v>
      </c>
      <c r="AY100" s="303">
        <f t="shared" si="62"/>
        <v>0</v>
      </c>
      <c r="AZ100" s="304">
        <f t="shared" si="49"/>
        <v>0</v>
      </c>
      <c r="BA100" s="308">
        <v>0</v>
      </c>
      <c r="BB100" s="300">
        <f t="shared" si="63"/>
        <v>0</v>
      </c>
      <c r="BC100" s="304" t="str">
        <f t="shared" si="64"/>
        <v>geen actie</v>
      </c>
      <c r="BD100" s="280">
        <v>99</v>
      </c>
    </row>
    <row r="101" spans="1:56" x14ac:dyDescent="0.25">
      <c r="A101" s="280">
        <v>100</v>
      </c>
      <c r="B101" s="280" t="str">
        <f t="shared" si="51"/>
        <v>v</v>
      </c>
      <c r="C101" s="306"/>
      <c r="D101" s="307"/>
      <c r="E101" s="300"/>
      <c r="F101" s="300"/>
      <c r="G101" s="300">
        <f t="shared" si="50"/>
        <v>0</v>
      </c>
      <c r="H101" s="300"/>
      <c r="I101" s="178">
        <f>Aantallen!$B$1-H101</f>
        <v>2020</v>
      </c>
      <c r="J101" s="301">
        <f t="shared" si="52"/>
        <v>0</v>
      </c>
      <c r="K101" s="287">
        <v>0</v>
      </c>
      <c r="L101" s="302">
        <v>1</v>
      </c>
      <c r="M101" s="302"/>
      <c r="N101" s="302"/>
      <c r="O101" s="303">
        <f t="shared" si="53"/>
        <v>0</v>
      </c>
      <c r="P101" s="302">
        <v>1</v>
      </c>
      <c r="Q101" s="302"/>
      <c r="R101" s="302"/>
      <c r="S101" s="303">
        <f t="shared" si="54"/>
        <v>0</v>
      </c>
      <c r="T101" s="302">
        <v>1</v>
      </c>
      <c r="U101" s="302"/>
      <c r="V101" s="302"/>
      <c r="W101" s="303">
        <f t="shared" si="55"/>
        <v>0</v>
      </c>
      <c r="X101" s="302">
        <v>1</v>
      </c>
      <c r="Y101" s="302"/>
      <c r="Z101" s="302"/>
      <c r="AA101" s="303">
        <f t="shared" si="56"/>
        <v>0</v>
      </c>
      <c r="AB101" s="302">
        <v>1</v>
      </c>
      <c r="AC101" s="302"/>
      <c r="AD101" s="302"/>
      <c r="AE101" s="303">
        <f t="shared" si="57"/>
        <v>0</v>
      </c>
      <c r="AF101" s="302">
        <v>1</v>
      </c>
      <c r="AG101" s="302"/>
      <c r="AH101" s="302"/>
      <c r="AI101" s="303">
        <f t="shared" si="58"/>
        <v>0</v>
      </c>
      <c r="AJ101" s="302">
        <v>1</v>
      </c>
      <c r="AK101" s="302">
        <v>0</v>
      </c>
      <c r="AL101" s="302">
        <v>0</v>
      </c>
      <c r="AM101" s="303">
        <f t="shared" si="59"/>
        <v>0</v>
      </c>
      <c r="AN101" s="302">
        <v>1</v>
      </c>
      <c r="AO101" s="302">
        <v>0</v>
      </c>
      <c r="AP101" s="302">
        <v>0</v>
      </c>
      <c r="AQ101" s="303">
        <f t="shared" si="60"/>
        <v>0</v>
      </c>
      <c r="AR101" s="302">
        <v>1</v>
      </c>
      <c r="AS101" s="302">
        <v>0</v>
      </c>
      <c r="AT101" s="302">
        <v>0</v>
      </c>
      <c r="AU101" s="303">
        <f t="shared" si="61"/>
        <v>0</v>
      </c>
      <c r="AV101" s="302">
        <v>1</v>
      </c>
      <c r="AW101" s="302">
        <v>0</v>
      </c>
      <c r="AX101" s="302">
        <v>0</v>
      </c>
      <c r="AY101" s="303">
        <f t="shared" si="62"/>
        <v>0</v>
      </c>
      <c r="AZ101" s="304">
        <f t="shared" si="49"/>
        <v>0</v>
      </c>
      <c r="BA101" s="308">
        <v>0</v>
      </c>
      <c r="BB101" s="300">
        <f t="shared" si="63"/>
        <v>0</v>
      </c>
      <c r="BC101" s="304" t="str">
        <f t="shared" si="64"/>
        <v>geen actie</v>
      </c>
      <c r="BD101" s="280">
        <v>100</v>
      </c>
    </row>
    <row r="102" spans="1:56" x14ac:dyDescent="0.25">
      <c r="A102" s="280">
        <v>101</v>
      </c>
      <c r="B102" s="280" t="str">
        <f t="shared" si="51"/>
        <v>v</v>
      </c>
      <c r="C102" s="306"/>
      <c r="D102" s="307"/>
      <c r="E102" s="300"/>
      <c r="F102" s="300"/>
      <c r="G102" s="300">
        <f t="shared" si="50"/>
        <v>0</v>
      </c>
      <c r="H102" s="300"/>
      <c r="I102" s="178">
        <f>Aantallen!$B$1-H102</f>
        <v>2020</v>
      </c>
      <c r="J102" s="301">
        <f t="shared" si="52"/>
        <v>0</v>
      </c>
      <c r="K102" s="287">
        <v>0</v>
      </c>
      <c r="L102" s="302">
        <v>1</v>
      </c>
      <c r="M102" s="302"/>
      <c r="N102" s="302"/>
      <c r="O102" s="303">
        <f t="shared" si="53"/>
        <v>0</v>
      </c>
      <c r="P102" s="302">
        <v>1</v>
      </c>
      <c r="Q102" s="302"/>
      <c r="R102" s="302"/>
      <c r="S102" s="303">
        <f t="shared" si="54"/>
        <v>0</v>
      </c>
      <c r="T102" s="302">
        <v>1</v>
      </c>
      <c r="U102" s="302"/>
      <c r="V102" s="302"/>
      <c r="W102" s="303">
        <f t="shared" si="55"/>
        <v>0</v>
      </c>
      <c r="X102" s="302">
        <v>1</v>
      </c>
      <c r="Y102" s="302"/>
      <c r="Z102" s="302"/>
      <c r="AA102" s="303">
        <f t="shared" si="56"/>
        <v>0</v>
      </c>
      <c r="AB102" s="302">
        <v>1</v>
      </c>
      <c r="AC102" s="302"/>
      <c r="AD102" s="302"/>
      <c r="AE102" s="303">
        <f t="shared" si="57"/>
        <v>0</v>
      </c>
      <c r="AF102" s="302">
        <v>1</v>
      </c>
      <c r="AG102" s="302"/>
      <c r="AH102" s="302"/>
      <c r="AI102" s="303">
        <f t="shared" si="58"/>
        <v>0</v>
      </c>
      <c r="AJ102" s="302">
        <v>1</v>
      </c>
      <c r="AK102" s="302">
        <v>0</v>
      </c>
      <c r="AL102" s="302">
        <v>0</v>
      </c>
      <c r="AM102" s="303">
        <f t="shared" si="59"/>
        <v>0</v>
      </c>
      <c r="AN102" s="302">
        <v>1</v>
      </c>
      <c r="AO102" s="302">
        <v>0</v>
      </c>
      <c r="AP102" s="302">
        <v>0</v>
      </c>
      <c r="AQ102" s="303">
        <f t="shared" si="60"/>
        <v>0</v>
      </c>
      <c r="AR102" s="302">
        <v>1</v>
      </c>
      <c r="AS102" s="302">
        <v>0</v>
      </c>
      <c r="AT102" s="302">
        <v>0</v>
      </c>
      <c r="AU102" s="303">
        <f t="shared" si="61"/>
        <v>0</v>
      </c>
      <c r="AV102" s="302">
        <v>1</v>
      </c>
      <c r="AW102" s="302">
        <v>0</v>
      </c>
      <c r="AX102" s="302">
        <v>0</v>
      </c>
      <c r="AY102" s="303">
        <f t="shared" si="62"/>
        <v>0</v>
      </c>
      <c r="AZ102" s="304">
        <f t="shared" si="49"/>
        <v>0</v>
      </c>
      <c r="BA102" s="308">
        <v>0</v>
      </c>
      <c r="BB102" s="300">
        <f t="shared" si="63"/>
        <v>0</v>
      </c>
      <c r="BC102" s="304" t="str">
        <f t="shared" si="64"/>
        <v>geen actie</v>
      </c>
      <c r="BD102" s="280">
        <v>101</v>
      </c>
    </row>
    <row r="103" spans="1:56" x14ac:dyDescent="0.25">
      <c r="A103" s="280">
        <v>102</v>
      </c>
      <c r="B103" s="280" t="str">
        <f t="shared" si="51"/>
        <v>v</v>
      </c>
      <c r="C103" s="306"/>
      <c r="D103" s="307"/>
      <c r="E103" s="300"/>
      <c r="F103" s="300"/>
      <c r="G103" s="300">
        <f t="shared" si="50"/>
        <v>0</v>
      </c>
      <c r="H103" s="300"/>
      <c r="I103" s="178">
        <f>Aantallen!$B$1-H103</f>
        <v>2020</v>
      </c>
      <c r="J103" s="301">
        <f t="shared" si="52"/>
        <v>0</v>
      </c>
      <c r="K103" s="287">
        <v>0</v>
      </c>
      <c r="L103" s="302">
        <v>1</v>
      </c>
      <c r="M103" s="302"/>
      <c r="N103" s="302"/>
      <c r="O103" s="303">
        <f t="shared" si="53"/>
        <v>0</v>
      </c>
      <c r="P103" s="302">
        <v>1</v>
      </c>
      <c r="Q103" s="302"/>
      <c r="R103" s="302"/>
      <c r="S103" s="303">
        <f t="shared" si="54"/>
        <v>0</v>
      </c>
      <c r="T103" s="302">
        <v>1</v>
      </c>
      <c r="U103" s="302"/>
      <c r="V103" s="302"/>
      <c r="W103" s="303">
        <f t="shared" si="55"/>
        <v>0</v>
      </c>
      <c r="X103" s="302">
        <v>1</v>
      </c>
      <c r="Y103" s="302"/>
      <c r="Z103" s="302"/>
      <c r="AA103" s="303">
        <f t="shared" si="56"/>
        <v>0</v>
      </c>
      <c r="AB103" s="302">
        <v>1</v>
      </c>
      <c r="AC103" s="302"/>
      <c r="AD103" s="302"/>
      <c r="AE103" s="303">
        <f t="shared" si="57"/>
        <v>0</v>
      </c>
      <c r="AF103" s="302">
        <v>1</v>
      </c>
      <c r="AG103" s="302"/>
      <c r="AH103" s="302"/>
      <c r="AI103" s="303">
        <f t="shared" si="58"/>
        <v>0</v>
      </c>
      <c r="AJ103" s="302">
        <v>1</v>
      </c>
      <c r="AK103" s="302">
        <v>0</v>
      </c>
      <c r="AL103" s="302">
        <v>0</v>
      </c>
      <c r="AM103" s="303">
        <f t="shared" si="59"/>
        <v>0</v>
      </c>
      <c r="AN103" s="302">
        <v>1</v>
      </c>
      <c r="AO103" s="302">
        <v>0</v>
      </c>
      <c r="AP103" s="302">
        <v>0</v>
      </c>
      <c r="AQ103" s="303">
        <f t="shared" si="60"/>
        <v>0</v>
      </c>
      <c r="AR103" s="302">
        <v>1</v>
      </c>
      <c r="AS103" s="302">
        <v>0</v>
      </c>
      <c r="AT103" s="302">
        <v>0</v>
      </c>
      <c r="AU103" s="303">
        <f t="shared" si="61"/>
        <v>0</v>
      </c>
      <c r="AV103" s="302">
        <v>1</v>
      </c>
      <c r="AW103" s="302">
        <v>0</v>
      </c>
      <c r="AX103" s="302">
        <v>0</v>
      </c>
      <c r="AY103" s="303">
        <f t="shared" si="62"/>
        <v>0</v>
      </c>
      <c r="AZ103" s="304">
        <f t="shared" si="49"/>
        <v>0</v>
      </c>
      <c r="BA103" s="308">
        <v>0</v>
      </c>
      <c r="BB103" s="300">
        <f t="shared" si="63"/>
        <v>0</v>
      </c>
      <c r="BC103" s="304" t="str">
        <f t="shared" si="64"/>
        <v>geen actie</v>
      </c>
      <c r="BD103" s="280">
        <v>102</v>
      </c>
    </row>
    <row r="104" spans="1:56" x14ac:dyDescent="0.25">
      <c r="A104" s="280">
        <v>103</v>
      </c>
      <c r="B104" s="280" t="str">
        <f t="shared" si="51"/>
        <v>v</v>
      </c>
      <c r="C104" s="306"/>
      <c r="D104" s="307"/>
      <c r="E104" s="300"/>
      <c r="F104" s="300"/>
      <c r="G104" s="300">
        <f t="shared" si="50"/>
        <v>0</v>
      </c>
      <c r="H104" s="300"/>
      <c r="I104" s="178">
        <f>Aantallen!$B$1-H104</f>
        <v>2020</v>
      </c>
      <c r="J104" s="301">
        <f t="shared" si="52"/>
        <v>0</v>
      </c>
      <c r="K104" s="287">
        <v>0</v>
      </c>
      <c r="L104" s="302">
        <v>1</v>
      </c>
      <c r="M104" s="302"/>
      <c r="N104" s="302"/>
      <c r="O104" s="303">
        <f t="shared" si="53"/>
        <v>0</v>
      </c>
      <c r="P104" s="302">
        <v>1</v>
      </c>
      <c r="Q104" s="302"/>
      <c r="R104" s="302"/>
      <c r="S104" s="303">
        <f t="shared" si="54"/>
        <v>0</v>
      </c>
      <c r="T104" s="302">
        <v>1</v>
      </c>
      <c r="U104" s="302"/>
      <c r="V104" s="302"/>
      <c r="W104" s="303">
        <f t="shared" si="55"/>
        <v>0</v>
      </c>
      <c r="X104" s="302">
        <v>1</v>
      </c>
      <c r="Y104" s="302"/>
      <c r="Z104" s="302"/>
      <c r="AA104" s="303">
        <f t="shared" si="56"/>
        <v>0</v>
      </c>
      <c r="AB104" s="302">
        <v>1</v>
      </c>
      <c r="AC104" s="302"/>
      <c r="AD104" s="302"/>
      <c r="AE104" s="303">
        <f t="shared" si="57"/>
        <v>0</v>
      </c>
      <c r="AF104" s="302">
        <v>1</v>
      </c>
      <c r="AG104" s="302"/>
      <c r="AH104" s="302"/>
      <c r="AI104" s="303">
        <f t="shared" si="58"/>
        <v>0</v>
      </c>
      <c r="AJ104" s="302">
        <v>1</v>
      </c>
      <c r="AK104" s="302">
        <v>0</v>
      </c>
      <c r="AL104" s="302">
        <v>0</v>
      </c>
      <c r="AM104" s="303">
        <f t="shared" si="59"/>
        <v>0</v>
      </c>
      <c r="AN104" s="302">
        <v>1</v>
      </c>
      <c r="AO104" s="302">
        <v>0</v>
      </c>
      <c r="AP104" s="302">
        <v>0</v>
      </c>
      <c r="AQ104" s="303">
        <f t="shared" si="60"/>
        <v>0</v>
      </c>
      <c r="AR104" s="302">
        <v>1</v>
      </c>
      <c r="AS104" s="302">
        <v>0</v>
      </c>
      <c r="AT104" s="302">
        <v>0</v>
      </c>
      <c r="AU104" s="303">
        <f t="shared" si="61"/>
        <v>0</v>
      </c>
      <c r="AV104" s="302">
        <v>1</v>
      </c>
      <c r="AW104" s="302">
        <v>0</v>
      </c>
      <c r="AX104" s="302">
        <v>0</v>
      </c>
      <c r="AY104" s="303">
        <f t="shared" si="62"/>
        <v>0</v>
      </c>
      <c r="AZ104" s="304">
        <f t="shared" si="49"/>
        <v>0</v>
      </c>
      <c r="BA104" s="308">
        <v>0</v>
      </c>
      <c r="BB104" s="300">
        <f t="shared" si="63"/>
        <v>0</v>
      </c>
      <c r="BC104" s="304" t="str">
        <f t="shared" si="64"/>
        <v>geen actie</v>
      </c>
      <c r="BD104" s="280">
        <v>103</v>
      </c>
    </row>
    <row r="105" spans="1:56" x14ac:dyDescent="0.25">
      <c r="A105" s="280">
        <v>104</v>
      </c>
      <c r="B105" s="280" t="str">
        <f t="shared" si="51"/>
        <v>v</v>
      </c>
      <c r="C105" s="306"/>
      <c r="D105" s="307"/>
      <c r="E105" s="300"/>
      <c r="F105" s="300"/>
      <c r="G105" s="300">
        <f t="shared" si="50"/>
        <v>0</v>
      </c>
      <c r="H105" s="300"/>
      <c r="I105" s="178">
        <f>Aantallen!$B$1-H105</f>
        <v>2020</v>
      </c>
      <c r="J105" s="301">
        <f t="shared" si="52"/>
        <v>0</v>
      </c>
      <c r="K105" s="287">
        <v>0</v>
      </c>
      <c r="L105" s="302">
        <v>1</v>
      </c>
      <c r="M105" s="302"/>
      <c r="N105" s="302"/>
      <c r="O105" s="303">
        <f t="shared" si="53"/>
        <v>0</v>
      </c>
      <c r="P105" s="302">
        <v>1</v>
      </c>
      <c r="Q105" s="302"/>
      <c r="R105" s="302"/>
      <c r="S105" s="303">
        <f t="shared" si="54"/>
        <v>0</v>
      </c>
      <c r="T105" s="302">
        <v>1</v>
      </c>
      <c r="U105" s="302"/>
      <c r="V105" s="302"/>
      <c r="W105" s="303">
        <f t="shared" si="55"/>
        <v>0</v>
      </c>
      <c r="X105" s="302">
        <v>1</v>
      </c>
      <c r="Y105" s="302"/>
      <c r="Z105" s="302"/>
      <c r="AA105" s="303">
        <f t="shared" si="56"/>
        <v>0</v>
      </c>
      <c r="AB105" s="302">
        <v>1</v>
      </c>
      <c r="AC105" s="302"/>
      <c r="AD105" s="302"/>
      <c r="AE105" s="303">
        <f t="shared" si="57"/>
        <v>0</v>
      </c>
      <c r="AF105" s="302">
        <v>1</v>
      </c>
      <c r="AG105" s="302"/>
      <c r="AH105" s="302"/>
      <c r="AI105" s="303">
        <f t="shared" si="58"/>
        <v>0</v>
      </c>
      <c r="AJ105" s="302">
        <v>1</v>
      </c>
      <c r="AK105" s="302">
        <v>0</v>
      </c>
      <c r="AL105" s="302">
        <v>0</v>
      </c>
      <c r="AM105" s="303">
        <f t="shared" si="59"/>
        <v>0</v>
      </c>
      <c r="AN105" s="302">
        <v>1</v>
      </c>
      <c r="AO105" s="302">
        <v>0</v>
      </c>
      <c r="AP105" s="302">
        <v>0</v>
      </c>
      <c r="AQ105" s="303">
        <f t="shared" si="60"/>
        <v>0</v>
      </c>
      <c r="AR105" s="302">
        <v>1</v>
      </c>
      <c r="AS105" s="302">
        <v>0</v>
      </c>
      <c r="AT105" s="302">
        <v>0</v>
      </c>
      <c r="AU105" s="303">
        <f t="shared" si="61"/>
        <v>0</v>
      </c>
      <c r="AV105" s="302">
        <v>1</v>
      </c>
      <c r="AW105" s="302">
        <v>0</v>
      </c>
      <c r="AX105" s="302">
        <v>0</v>
      </c>
      <c r="AY105" s="303">
        <f t="shared" si="62"/>
        <v>0</v>
      </c>
      <c r="AZ105" s="304">
        <f t="shared" si="49"/>
        <v>0</v>
      </c>
      <c r="BA105" s="308">
        <v>0</v>
      </c>
      <c r="BB105" s="300">
        <f t="shared" si="63"/>
        <v>0</v>
      </c>
      <c r="BC105" s="304" t="str">
        <f t="shared" si="64"/>
        <v>geen actie</v>
      </c>
      <c r="BD105" s="280">
        <v>104</v>
      </c>
    </row>
    <row r="106" spans="1:56" x14ac:dyDescent="0.25">
      <c r="A106" s="280">
        <v>105</v>
      </c>
      <c r="B106" s="280" t="str">
        <f t="shared" si="51"/>
        <v>v</v>
      </c>
      <c r="C106" s="306"/>
      <c r="D106" s="307"/>
      <c r="E106" s="300"/>
      <c r="F106" s="300"/>
      <c r="G106" s="300">
        <f t="shared" si="50"/>
        <v>0</v>
      </c>
      <c r="H106" s="300"/>
      <c r="I106" s="178">
        <f>Aantallen!$B$1-H106</f>
        <v>2020</v>
      </c>
      <c r="J106" s="301">
        <f t="shared" si="52"/>
        <v>0</v>
      </c>
      <c r="K106" s="287">
        <v>0</v>
      </c>
      <c r="L106" s="302">
        <v>1</v>
      </c>
      <c r="M106" s="302"/>
      <c r="N106" s="302"/>
      <c r="O106" s="303">
        <f t="shared" si="53"/>
        <v>0</v>
      </c>
      <c r="P106" s="302">
        <v>1</v>
      </c>
      <c r="Q106" s="302"/>
      <c r="R106" s="302"/>
      <c r="S106" s="303">
        <f t="shared" si="54"/>
        <v>0</v>
      </c>
      <c r="T106" s="302">
        <v>1</v>
      </c>
      <c r="U106" s="302"/>
      <c r="V106" s="302"/>
      <c r="W106" s="303">
        <f t="shared" si="55"/>
        <v>0</v>
      </c>
      <c r="X106" s="302">
        <v>1</v>
      </c>
      <c r="Y106" s="302"/>
      <c r="Z106" s="302"/>
      <c r="AA106" s="303">
        <f t="shared" si="56"/>
        <v>0</v>
      </c>
      <c r="AB106" s="302">
        <v>1</v>
      </c>
      <c r="AC106" s="302"/>
      <c r="AD106" s="302"/>
      <c r="AE106" s="303">
        <f t="shared" si="57"/>
        <v>0</v>
      </c>
      <c r="AF106" s="302">
        <v>1</v>
      </c>
      <c r="AG106" s="302"/>
      <c r="AH106" s="302"/>
      <c r="AI106" s="303">
        <f t="shared" si="58"/>
        <v>0</v>
      </c>
      <c r="AJ106" s="302">
        <v>1</v>
      </c>
      <c r="AK106" s="302">
        <v>0</v>
      </c>
      <c r="AL106" s="302">
        <v>0</v>
      </c>
      <c r="AM106" s="303">
        <f t="shared" si="59"/>
        <v>0</v>
      </c>
      <c r="AN106" s="302">
        <v>1</v>
      </c>
      <c r="AO106" s="302">
        <v>0</v>
      </c>
      <c r="AP106" s="302">
        <v>0</v>
      </c>
      <c r="AQ106" s="303">
        <f t="shared" si="60"/>
        <v>0</v>
      </c>
      <c r="AR106" s="302">
        <v>1</v>
      </c>
      <c r="AS106" s="302">
        <v>0</v>
      </c>
      <c r="AT106" s="302">
        <v>0</v>
      </c>
      <c r="AU106" s="303">
        <f t="shared" si="61"/>
        <v>0</v>
      </c>
      <c r="AV106" s="302">
        <v>1</v>
      </c>
      <c r="AW106" s="302">
        <v>0</v>
      </c>
      <c r="AX106" s="302">
        <v>0</v>
      </c>
      <c r="AY106" s="303">
        <f t="shared" si="62"/>
        <v>0</v>
      </c>
      <c r="AZ106" s="304">
        <f t="shared" si="49"/>
        <v>0</v>
      </c>
      <c r="BA106" s="308">
        <v>0</v>
      </c>
      <c r="BB106" s="300">
        <f t="shared" si="63"/>
        <v>0</v>
      </c>
      <c r="BC106" s="304" t="str">
        <f t="shared" si="64"/>
        <v>geen actie</v>
      </c>
      <c r="BD106" s="280">
        <v>105</v>
      </c>
    </row>
    <row r="107" spans="1:56" x14ac:dyDescent="0.25">
      <c r="A107" s="280">
        <v>106</v>
      </c>
      <c r="B107" s="280" t="str">
        <f t="shared" si="51"/>
        <v>v</v>
      </c>
      <c r="C107" s="306"/>
      <c r="D107" s="307"/>
      <c r="E107" s="300"/>
      <c r="F107" s="300"/>
      <c r="G107" s="300">
        <f t="shared" si="50"/>
        <v>0</v>
      </c>
      <c r="H107" s="300"/>
      <c r="I107" s="178">
        <f>Aantallen!$B$1-H107</f>
        <v>2020</v>
      </c>
      <c r="J107" s="301">
        <f t="shared" si="52"/>
        <v>0</v>
      </c>
      <c r="K107" s="287">
        <v>0</v>
      </c>
      <c r="L107" s="302">
        <v>1</v>
      </c>
      <c r="M107" s="302"/>
      <c r="N107" s="302"/>
      <c r="O107" s="303">
        <f t="shared" si="53"/>
        <v>0</v>
      </c>
      <c r="P107" s="302">
        <v>1</v>
      </c>
      <c r="Q107" s="302"/>
      <c r="R107" s="302"/>
      <c r="S107" s="303">
        <f t="shared" si="54"/>
        <v>0</v>
      </c>
      <c r="T107" s="302">
        <v>1</v>
      </c>
      <c r="U107" s="302"/>
      <c r="V107" s="302"/>
      <c r="W107" s="303">
        <f t="shared" si="55"/>
        <v>0</v>
      </c>
      <c r="X107" s="302">
        <v>1</v>
      </c>
      <c r="Y107" s="302"/>
      <c r="Z107" s="302"/>
      <c r="AA107" s="303">
        <f t="shared" si="56"/>
        <v>0</v>
      </c>
      <c r="AB107" s="302">
        <v>1</v>
      </c>
      <c r="AC107" s="302"/>
      <c r="AD107" s="302"/>
      <c r="AE107" s="303">
        <f t="shared" si="57"/>
        <v>0</v>
      </c>
      <c r="AF107" s="302">
        <v>1</v>
      </c>
      <c r="AG107" s="302"/>
      <c r="AH107" s="302"/>
      <c r="AI107" s="303">
        <f t="shared" si="58"/>
        <v>0</v>
      </c>
      <c r="AJ107" s="302">
        <v>1</v>
      </c>
      <c r="AK107" s="302">
        <v>0</v>
      </c>
      <c r="AL107" s="302">
        <v>0</v>
      </c>
      <c r="AM107" s="303">
        <f t="shared" si="59"/>
        <v>0</v>
      </c>
      <c r="AN107" s="302">
        <v>1</v>
      </c>
      <c r="AO107" s="302">
        <v>0</v>
      </c>
      <c r="AP107" s="302">
        <v>0</v>
      </c>
      <c r="AQ107" s="303">
        <f t="shared" si="60"/>
        <v>0</v>
      </c>
      <c r="AR107" s="302">
        <v>1</v>
      </c>
      <c r="AS107" s="302">
        <v>0</v>
      </c>
      <c r="AT107" s="302">
        <v>0</v>
      </c>
      <c r="AU107" s="303">
        <f t="shared" si="61"/>
        <v>0</v>
      </c>
      <c r="AV107" s="302">
        <v>1</v>
      </c>
      <c r="AW107" s="302">
        <v>0</v>
      </c>
      <c r="AX107" s="302">
        <v>0</v>
      </c>
      <c r="AY107" s="303">
        <f t="shared" si="62"/>
        <v>0</v>
      </c>
      <c r="AZ107" s="304">
        <f t="shared" si="49"/>
        <v>0</v>
      </c>
      <c r="BA107" s="308">
        <v>0</v>
      </c>
      <c r="BB107" s="300">
        <f t="shared" si="63"/>
        <v>0</v>
      </c>
      <c r="BC107" s="304" t="str">
        <f t="shared" si="64"/>
        <v>geen actie</v>
      </c>
      <c r="BD107" s="280">
        <v>106</v>
      </c>
    </row>
    <row r="108" spans="1:56" x14ac:dyDescent="0.25">
      <c r="A108" s="280">
        <v>107</v>
      </c>
      <c r="B108" s="280" t="str">
        <f t="shared" si="51"/>
        <v>v</v>
      </c>
      <c r="C108" s="306"/>
      <c r="D108" s="307"/>
      <c r="E108" s="300"/>
      <c r="F108" s="300"/>
      <c r="G108" s="300">
        <f t="shared" si="50"/>
        <v>0</v>
      </c>
      <c r="H108" s="300"/>
      <c r="I108" s="178">
        <f>Aantallen!$B$1-H108</f>
        <v>2020</v>
      </c>
      <c r="J108" s="301">
        <f t="shared" si="52"/>
        <v>0</v>
      </c>
      <c r="K108" s="287">
        <v>0</v>
      </c>
      <c r="L108" s="302">
        <v>1</v>
      </c>
      <c r="M108" s="302"/>
      <c r="N108" s="302"/>
      <c r="O108" s="303">
        <f t="shared" si="53"/>
        <v>0</v>
      </c>
      <c r="P108" s="302">
        <v>1</v>
      </c>
      <c r="Q108" s="302"/>
      <c r="R108" s="302"/>
      <c r="S108" s="303">
        <f t="shared" si="54"/>
        <v>0</v>
      </c>
      <c r="T108" s="302">
        <v>1</v>
      </c>
      <c r="U108" s="302"/>
      <c r="V108" s="302"/>
      <c r="W108" s="303">
        <f t="shared" si="55"/>
        <v>0</v>
      </c>
      <c r="X108" s="302">
        <v>1</v>
      </c>
      <c r="Y108" s="302"/>
      <c r="Z108" s="302"/>
      <c r="AA108" s="303">
        <f t="shared" si="56"/>
        <v>0</v>
      </c>
      <c r="AB108" s="302">
        <v>1</v>
      </c>
      <c r="AC108" s="302"/>
      <c r="AD108" s="302"/>
      <c r="AE108" s="303">
        <f t="shared" si="57"/>
        <v>0</v>
      </c>
      <c r="AF108" s="302">
        <v>1</v>
      </c>
      <c r="AG108" s="302"/>
      <c r="AH108" s="302"/>
      <c r="AI108" s="303">
        <f t="shared" si="58"/>
        <v>0</v>
      </c>
      <c r="AJ108" s="302">
        <v>1</v>
      </c>
      <c r="AK108" s="302">
        <v>0</v>
      </c>
      <c r="AL108" s="302">
        <v>0</v>
      </c>
      <c r="AM108" s="303">
        <f t="shared" si="59"/>
        <v>0</v>
      </c>
      <c r="AN108" s="302">
        <v>1</v>
      </c>
      <c r="AO108" s="302">
        <v>0</v>
      </c>
      <c r="AP108" s="302">
        <v>0</v>
      </c>
      <c r="AQ108" s="303">
        <f t="shared" si="60"/>
        <v>0</v>
      </c>
      <c r="AR108" s="302">
        <v>1</v>
      </c>
      <c r="AS108" s="302">
        <v>0</v>
      </c>
      <c r="AT108" s="302">
        <v>0</v>
      </c>
      <c r="AU108" s="303">
        <f t="shared" si="61"/>
        <v>0</v>
      </c>
      <c r="AV108" s="302">
        <v>1</v>
      </c>
      <c r="AW108" s="302">
        <v>0</v>
      </c>
      <c r="AX108" s="302">
        <v>0</v>
      </c>
      <c r="AY108" s="303">
        <f t="shared" si="62"/>
        <v>0</v>
      </c>
      <c r="AZ108" s="304">
        <f t="shared" si="49"/>
        <v>0</v>
      </c>
      <c r="BA108" s="308">
        <v>0</v>
      </c>
      <c r="BB108" s="300">
        <f t="shared" si="63"/>
        <v>0</v>
      </c>
      <c r="BC108" s="304" t="str">
        <f t="shared" si="64"/>
        <v>geen actie</v>
      </c>
      <c r="BD108" s="280">
        <v>107</v>
      </c>
    </row>
    <row r="109" spans="1:56" x14ac:dyDescent="0.25">
      <c r="A109" s="280">
        <v>108</v>
      </c>
      <c r="B109" s="280" t="str">
        <f t="shared" si="51"/>
        <v>v</v>
      </c>
      <c r="C109" s="306"/>
      <c r="D109" s="307"/>
      <c r="E109" s="300"/>
      <c r="F109" s="300"/>
      <c r="G109" s="300">
        <f t="shared" si="50"/>
        <v>0</v>
      </c>
      <c r="H109" s="300"/>
      <c r="I109" s="178">
        <f>Aantallen!$B$1-H109</f>
        <v>2020</v>
      </c>
      <c r="J109" s="301">
        <f t="shared" si="52"/>
        <v>0</v>
      </c>
      <c r="K109" s="287">
        <v>0</v>
      </c>
      <c r="L109" s="302">
        <v>1</v>
      </c>
      <c r="M109" s="302"/>
      <c r="N109" s="302"/>
      <c r="O109" s="303">
        <f t="shared" si="53"/>
        <v>0</v>
      </c>
      <c r="P109" s="302">
        <v>1</v>
      </c>
      <c r="Q109" s="302"/>
      <c r="R109" s="302"/>
      <c r="S109" s="303">
        <f t="shared" si="54"/>
        <v>0</v>
      </c>
      <c r="T109" s="302">
        <v>1</v>
      </c>
      <c r="U109" s="302"/>
      <c r="V109" s="302"/>
      <c r="W109" s="303">
        <f t="shared" si="55"/>
        <v>0</v>
      </c>
      <c r="X109" s="302">
        <v>1</v>
      </c>
      <c r="Y109" s="302"/>
      <c r="Z109" s="302"/>
      <c r="AA109" s="303">
        <f t="shared" si="56"/>
        <v>0</v>
      </c>
      <c r="AB109" s="302">
        <v>1</v>
      </c>
      <c r="AC109" s="302"/>
      <c r="AD109" s="302"/>
      <c r="AE109" s="303">
        <f t="shared" si="57"/>
        <v>0</v>
      </c>
      <c r="AF109" s="302">
        <v>1</v>
      </c>
      <c r="AG109" s="302"/>
      <c r="AH109" s="302"/>
      <c r="AI109" s="303">
        <f t="shared" si="58"/>
        <v>0</v>
      </c>
      <c r="AJ109" s="302">
        <v>1</v>
      </c>
      <c r="AK109" s="302">
        <v>0</v>
      </c>
      <c r="AL109" s="302">
        <v>0</v>
      </c>
      <c r="AM109" s="303">
        <f t="shared" si="59"/>
        <v>0</v>
      </c>
      <c r="AN109" s="302">
        <v>1</v>
      </c>
      <c r="AO109" s="302">
        <v>0</v>
      </c>
      <c r="AP109" s="302">
        <v>0</v>
      </c>
      <c r="AQ109" s="303">
        <f t="shared" si="60"/>
        <v>0</v>
      </c>
      <c r="AR109" s="302">
        <v>1</v>
      </c>
      <c r="AS109" s="302">
        <v>0</v>
      </c>
      <c r="AT109" s="302">
        <v>0</v>
      </c>
      <c r="AU109" s="303">
        <f t="shared" si="61"/>
        <v>0</v>
      </c>
      <c r="AV109" s="302">
        <v>1</v>
      </c>
      <c r="AW109" s="302">
        <v>0</v>
      </c>
      <c r="AX109" s="302">
        <v>0</v>
      </c>
      <c r="AY109" s="303">
        <f t="shared" si="62"/>
        <v>0</v>
      </c>
      <c r="AZ109" s="304">
        <f t="shared" si="49"/>
        <v>0</v>
      </c>
      <c r="BA109" s="308">
        <v>0</v>
      </c>
      <c r="BB109" s="300">
        <f t="shared" si="63"/>
        <v>0</v>
      </c>
      <c r="BC109" s="304" t="str">
        <f t="shared" si="64"/>
        <v>geen actie</v>
      </c>
      <c r="BD109" s="280">
        <v>108</v>
      </c>
    </row>
    <row r="110" spans="1:56" x14ac:dyDescent="0.25">
      <c r="A110" s="280">
        <v>109</v>
      </c>
      <c r="B110" s="280" t="str">
        <f t="shared" si="51"/>
        <v>v</v>
      </c>
      <c r="C110" s="306"/>
      <c r="D110" s="307"/>
      <c r="E110" s="300"/>
      <c r="F110" s="300"/>
      <c r="G110" s="300">
        <f t="shared" si="50"/>
        <v>0</v>
      </c>
      <c r="H110" s="300"/>
      <c r="I110" s="178">
        <f>Aantallen!$B$1-H110</f>
        <v>2020</v>
      </c>
      <c r="J110" s="301">
        <f t="shared" si="52"/>
        <v>0</v>
      </c>
      <c r="K110" s="287">
        <v>0</v>
      </c>
      <c r="L110" s="302">
        <v>1</v>
      </c>
      <c r="M110" s="302"/>
      <c r="N110" s="302"/>
      <c r="O110" s="303">
        <f t="shared" si="53"/>
        <v>0</v>
      </c>
      <c r="P110" s="302">
        <v>1</v>
      </c>
      <c r="Q110" s="302"/>
      <c r="R110" s="302"/>
      <c r="S110" s="303">
        <f t="shared" si="54"/>
        <v>0</v>
      </c>
      <c r="T110" s="302">
        <v>1</v>
      </c>
      <c r="U110" s="302"/>
      <c r="V110" s="302"/>
      <c r="W110" s="303">
        <f t="shared" si="55"/>
        <v>0</v>
      </c>
      <c r="X110" s="302">
        <v>1</v>
      </c>
      <c r="Y110" s="302"/>
      <c r="Z110" s="302"/>
      <c r="AA110" s="303">
        <f t="shared" si="56"/>
        <v>0</v>
      </c>
      <c r="AB110" s="302">
        <v>1</v>
      </c>
      <c r="AC110" s="302"/>
      <c r="AD110" s="302"/>
      <c r="AE110" s="303">
        <f t="shared" si="57"/>
        <v>0</v>
      </c>
      <c r="AF110" s="302">
        <v>1</v>
      </c>
      <c r="AG110" s="302"/>
      <c r="AH110" s="302"/>
      <c r="AI110" s="303">
        <f t="shared" si="58"/>
        <v>0</v>
      </c>
      <c r="AJ110" s="302">
        <v>1</v>
      </c>
      <c r="AK110" s="302">
        <v>0</v>
      </c>
      <c r="AL110" s="302">
        <v>0</v>
      </c>
      <c r="AM110" s="303">
        <f t="shared" si="59"/>
        <v>0</v>
      </c>
      <c r="AN110" s="302">
        <v>1</v>
      </c>
      <c r="AO110" s="302">
        <v>0</v>
      </c>
      <c r="AP110" s="302">
        <v>0</v>
      </c>
      <c r="AQ110" s="303">
        <f t="shared" si="60"/>
        <v>0</v>
      </c>
      <c r="AR110" s="302">
        <v>1</v>
      </c>
      <c r="AS110" s="302">
        <v>0</v>
      </c>
      <c r="AT110" s="302">
        <v>0</v>
      </c>
      <c r="AU110" s="303">
        <f t="shared" si="61"/>
        <v>0</v>
      </c>
      <c r="AV110" s="302">
        <v>1</v>
      </c>
      <c r="AW110" s="302">
        <v>0</v>
      </c>
      <c r="AX110" s="302">
        <v>0</v>
      </c>
      <c r="AY110" s="303">
        <f t="shared" si="62"/>
        <v>0</v>
      </c>
      <c r="AZ110" s="304">
        <f t="shared" si="49"/>
        <v>0</v>
      </c>
      <c r="BA110" s="308">
        <v>0</v>
      </c>
      <c r="BB110" s="300">
        <f t="shared" si="63"/>
        <v>0</v>
      </c>
      <c r="BC110" s="304" t="str">
        <f t="shared" si="64"/>
        <v>geen actie</v>
      </c>
      <c r="BD110" s="280">
        <v>109</v>
      </c>
    </row>
    <row r="111" spans="1:56" x14ac:dyDescent="0.25">
      <c r="A111" s="280">
        <v>110</v>
      </c>
      <c r="B111" s="280" t="str">
        <f t="shared" si="51"/>
        <v>v</v>
      </c>
      <c r="C111" s="306"/>
      <c r="D111" s="307"/>
      <c r="E111" s="300"/>
      <c r="F111" s="300"/>
      <c r="G111" s="300">
        <f t="shared" si="50"/>
        <v>0</v>
      </c>
      <c r="H111" s="300"/>
      <c r="I111" s="178">
        <f>Aantallen!$B$1-H111</f>
        <v>2020</v>
      </c>
      <c r="J111" s="301">
        <f t="shared" si="52"/>
        <v>0</v>
      </c>
      <c r="K111" s="287">
        <v>0</v>
      </c>
      <c r="L111" s="302">
        <v>1</v>
      </c>
      <c r="M111" s="302"/>
      <c r="N111" s="302"/>
      <c r="O111" s="303">
        <f t="shared" si="53"/>
        <v>0</v>
      </c>
      <c r="P111" s="302">
        <v>1</v>
      </c>
      <c r="Q111" s="302"/>
      <c r="R111" s="302"/>
      <c r="S111" s="303">
        <f t="shared" si="54"/>
        <v>0</v>
      </c>
      <c r="T111" s="302">
        <v>1</v>
      </c>
      <c r="U111" s="302"/>
      <c r="V111" s="302"/>
      <c r="W111" s="303">
        <f t="shared" si="55"/>
        <v>0</v>
      </c>
      <c r="X111" s="302">
        <v>1</v>
      </c>
      <c r="Y111" s="302"/>
      <c r="Z111" s="302"/>
      <c r="AA111" s="303">
        <f t="shared" si="56"/>
        <v>0</v>
      </c>
      <c r="AB111" s="302">
        <v>1</v>
      </c>
      <c r="AC111" s="302"/>
      <c r="AD111" s="302"/>
      <c r="AE111" s="303">
        <f t="shared" si="57"/>
        <v>0</v>
      </c>
      <c r="AF111" s="302">
        <v>1</v>
      </c>
      <c r="AG111" s="302"/>
      <c r="AH111" s="302"/>
      <c r="AI111" s="303">
        <f t="shared" si="58"/>
        <v>0</v>
      </c>
      <c r="AJ111" s="302">
        <v>1</v>
      </c>
      <c r="AK111" s="302">
        <v>0</v>
      </c>
      <c r="AL111" s="302">
        <v>0</v>
      </c>
      <c r="AM111" s="303">
        <f t="shared" si="59"/>
        <v>0</v>
      </c>
      <c r="AN111" s="302">
        <v>1</v>
      </c>
      <c r="AO111" s="302">
        <v>0</v>
      </c>
      <c r="AP111" s="302">
        <v>0</v>
      </c>
      <c r="AQ111" s="303">
        <f t="shared" si="60"/>
        <v>0</v>
      </c>
      <c r="AR111" s="302">
        <v>1</v>
      </c>
      <c r="AS111" s="302">
        <v>0</v>
      </c>
      <c r="AT111" s="302">
        <v>0</v>
      </c>
      <c r="AU111" s="303">
        <f t="shared" si="61"/>
        <v>0</v>
      </c>
      <c r="AV111" s="302">
        <v>1</v>
      </c>
      <c r="AW111" s="302">
        <v>0</v>
      </c>
      <c r="AX111" s="302">
        <v>0</v>
      </c>
      <c r="AY111" s="303">
        <f t="shared" si="62"/>
        <v>0</v>
      </c>
      <c r="AZ111" s="304">
        <f t="shared" si="49"/>
        <v>0</v>
      </c>
      <c r="BA111" s="308">
        <v>0</v>
      </c>
      <c r="BB111" s="300">
        <f t="shared" si="63"/>
        <v>0</v>
      </c>
      <c r="BC111" s="304" t="str">
        <f t="shared" si="64"/>
        <v>geen actie</v>
      </c>
      <c r="BD111" s="280">
        <v>110</v>
      </c>
    </row>
    <row r="112" spans="1:56" x14ac:dyDescent="0.25">
      <c r="A112" s="280">
        <v>111</v>
      </c>
      <c r="B112" s="280" t="str">
        <f t="shared" si="51"/>
        <v>v</v>
      </c>
      <c r="C112" s="306"/>
      <c r="D112" s="307"/>
      <c r="E112" s="300"/>
      <c r="F112" s="300"/>
      <c r="G112" s="300">
        <f t="shared" si="50"/>
        <v>0</v>
      </c>
      <c r="H112" s="300"/>
      <c r="I112" s="178">
        <f>Aantallen!$B$1-H112</f>
        <v>2020</v>
      </c>
      <c r="J112" s="301">
        <f t="shared" si="52"/>
        <v>0</v>
      </c>
      <c r="K112" s="287">
        <v>0</v>
      </c>
      <c r="L112" s="302">
        <v>1</v>
      </c>
      <c r="M112" s="302"/>
      <c r="N112" s="302"/>
      <c r="O112" s="303">
        <f t="shared" si="53"/>
        <v>0</v>
      </c>
      <c r="P112" s="302">
        <v>1</v>
      </c>
      <c r="Q112" s="302"/>
      <c r="R112" s="302"/>
      <c r="S112" s="303">
        <f t="shared" si="54"/>
        <v>0</v>
      </c>
      <c r="T112" s="302">
        <v>1</v>
      </c>
      <c r="U112" s="302"/>
      <c r="V112" s="302"/>
      <c r="W112" s="303">
        <f t="shared" si="55"/>
        <v>0</v>
      </c>
      <c r="X112" s="302">
        <v>1</v>
      </c>
      <c r="Y112" s="302"/>
      <c r="Z112" s="302"/>
      <c r="AA112" s="303">
        <f t="shared" si="56"/>
        <v>0</v>
      </c>
      <c r="AB112" s="302">
        <v>1</v>
      </c>
      <c r="AC112" s="302"/>
      <c r="AD112" s="302"/>
      <c r="AE112" s="303">
        <f t="shared" si="57"/>
        <v>0</v>
      </c>
      <c r="AF112" s="302">
        <v>1</v>
      </c>
      <c r="AG112" s="302"/>
      <c r="AH112" s="302"/>
      <c r="AI112" s="303">
        <f t="shared" si="58"/>
        <v>0</v>
      </c>
      <c r="AJ112" s="302">
        <v>1</v>
      </c>
      <c r="AK112" s="302">
        <v>0</v>
      </c>
      <c r="AL112" s="302">
        <v>0</v>
      </c>
      <c r="AM112" s="303">
        <f t="shared" si="59"/>
        <v>0</v>
      </c>
      <c r="AN112" s="302">
        <v>1</v>
      </c>
      <c r="AO112" s="302">
        <v>0</v>
      </c>
      <c r="AP112" s="302">
        <v>0</v>
      </c>
      <c r="AQ112" s="303">
        <f t="shared" si="60"/>
        <v>0</v>
      </c>
      <c r="AR112" s="302">
        <v>1</v>
      </c>
      <c r="AS112" s="302">
        <v>0</v>
      </c>
      <c r="AT112" s="302">
        <v>0</v>
      </c>
      <c r="AU112" s="303">
        <f t="shared" si="61"/>
        <v>0</v>
      </c>
      <c r="AV112" s="302">
        <v>1</v>
      </c>
      <c r="AW112" s="302">
        <v>0</v>
      </c>
      <c r="AX112" s="302">
        <v>0</v>
      </c>
      <c r="AY112" s="303">
        <f t="shared" si="62"/>
        <v>0</v>
      </c>
      <c r="AZ112" s="304">
        <f t="shared" si="49"/>
        <v>0</v>
      </c>
      <c r="BA112" s="308">
        <v>0</v>
      </c>
      <c r="BB112" s="300">
        <f t="shared" si="63"/>
        <v>0</v>
      </c>
      <c r="BC112" s="304" t="str">
        <f t="shared" si="64"/>
        <v>geen actie</v>
      </c>
      <c r="BD112" s="280">
        <v>111</v>
      </c>
    </row>
    <row r="113" spans="1:57" x14ac:dyDescent="0.25">
      <c r="A113" s="280">
        <v>112</v>
      </c>
      <c r="B113" s="280" t="str">
        <f t="shared" si="51"/>
        <v>v</v>
      </c>
      <c r="C113" s="306"/>
      <c r="D113" s="307"/>
      <c r="E113" s="300"/>
      <c r="F113" s="300"/>
      <c r="G113" s="300">
        <f t="shared" si="50"/>
        <v>0</v>
      </c>
      <c r="H113" s="300"/>
      <c r="I113" s="178">
        <f>Aantallen!$B$1-H113</f>
        <v>2020</v>
      </c>
      <c r="J113" s="301">
        <f t="shared" si="52"/>
        <v>0</v>
      </c>
      <c r="K113" s="287">
        <v>0</v>
      </c>
      <c r="L113" s="302">
        <v>1</v>
      </c>
      <c r="M113" s="302"/>
      <c r="N113" s="302"/>
      <c r="O113" s="303">
        <f t="shared" si="53"/>
        <v>0</v>
      </c>
      <c r="P113" s="302">
        <v>1</v>
      </c>
      <c r="Q113" s="302"/>
      <c r="R113" s="302"/>
      <c r="S113" s="303">
        <f t="shared" si="54"/>
        <v>0</v>
      </c>
      <c r="T113" s="302">
        <v>1</v>
      </c>
      <c r="U113" s="302"/>
      <c r="V113" s="302"/>
      <c r="W113" s="303">
        <f t="shared" si="55"/>
        <v>0</v>
      </c>
      <c r="X113" s="302">
        <v>1</v>
      </c>
      <c r="Y113" s="302"/>
      <c r="Z113" s="302"/>
      <c r="AA113" s="303">
        <f t="shared" si="56"/>
        <v>0</v>
      </c>
      <c r="AB113" s="302">
        <v>1</v>
      </c>
      <c r="AC113" s="302"/>
      <c r="AD113" s="302"/>
      <c r="AE113" s="303">
        <f t="shared" si="57"/>
        <v>0</v>
      </c>
      <c r="AF113" s="302">
        <v>1</v>
      </c>
      <c r="AG113" s="302"/>
      <c r="AH113" s="302"/>
      <c r="AI113" s="303">
        <f t="shared" si="58"/>
        <v>0</v>
      </c>
      <c r="AJ113" s="302">
        <v>1</v>
      </c>
      <c r="AK113" s="302">
        <v>0</v>
      </c>
      <c r="AL113" s="302">
        <v>0</v>
      </c>
      <c r="AM113" s="303">
        <f t="shared" si="59"/>
        <v>0</v>
      </c>
      <c r="AN113" s="302">
        <v>1</v>
      </c>
      <c r="AO113" s="302">
        <v>0</v>
      </c>
      <c r="AP113" s="302">
        <v>0</v>
      </c>
      <c r="AQ113" s="303">
        <f t="shared" si="60"/>
        <v>0</v>
      </c>
      <c r="AR113" s="302">
        <v>1</v>
      </c>
      <c r="AS113" s="302">
        <v>0</v>
      </c>
      <c r="AT113" s="302">
        <v>0</v>
      </c>
      <c r="AU113" s="303">
        <f t="shared" si="61"/>
        <v>0</v>
      </c>
      <c r="AV113" s="302">
        <v>1</v>
      </c>
      <c r="AW113" s="302">
        <v>0</v>
      </c>
      <c r="AX113" s="302">
        <v>0</v>
      </c>
      <c r="AY113" s="303">
        <f t="shared" si="62"/>
        <v>0</v>
      </c>
      <c r="AZ113" s="304">
        <f t="shared" si="49"/>
        <v>0</v>
      </c>
      <c r="BA113" s="308">
        <v>0</v>
      </c>
      <c r="BB113" s="300">
        <f t="shared" si="63"/>
        <v>0</v>
      </c>
      <c r="BC113" s="304" t="str">
        <f t="shared" si="64"/>
        <v>geen actie</v>
      </c>
      <c r="BD113" s="280">
        <v>112</v>
      </c>
    </row>
    <row r="114" spans="1:57" x14ac:dyDescent="0.25">
      <c r="A114" s="280">
        <v>113</v>
      </c>
      <c r="B114" s="280" t="str">
        <f t="shared" si="51"/>
        <v>v</v>
      </c>
      <c r="C114" s="306"/>
      <c r="D114" s="307"/>
      <c r="E114" s="300"/>
      <c r="F114" s="300"/>
      <c r="G114" s="300">
        <f t="shared" si="50"/>
        <v>0</v>
      </c>
      <c r="H114" s="300"/>
      <c r="I114" s="178">
        <f>Aantallen!$B$1-H114</f>
        <v>2020</v>
      </c>
      <c r="J114" s="301">
        <f t="shared" si="52"/>
        <v>0</v>
      </c>
      <c r="K114" s="287">
        <v>0</v>
      </c>
      <c r="L114" s="302">
        <v>1</v>
      </c>
      <c r="M114" s="302"/>
      <c r="N114" s="302"/>
      <c r="O114" s="303">
        <f t="shared" si="53"/>
        <v>0</v>
      </c>
      <c r="P114" s="302">
        <v>1</v>
      </c>
      <c r="Q114" s="302"/>
      <c r="R114" s="302"/>
      <c r="S114" s="303">
        <f t="shared" si="54"/>
        <v>0</v>
      </c>
      <c r="T114" s="302">
        <v>1</v>
      </c>
      <c r="U114" s="302"/>
      <c r="V114" s="302"/>
      <c r="W114" s="303">
        <f t="shared" si="55"/>
        <v>0</v>
      </c>
      <c r="X114" s="302">
        <v>1</v>
      </c>
      <c r="Y114" s="302"/>
      <c r="Z114" s="302"/>
      <c r="AA114" s="303">
        <f t="shared" si="56"/>
        <v>0</v>
      </c>
      <c r="AB114" s="302">
        <v>1</v>
      </c>
      <c r="AC114" s="302"/>
      <c r="AD114" s="302"/>
      <c r="AE114" s="303">
        <f t="shared" si="57"/>
        <v>0</v>
      </c>
      <c r="AF114" s="302">
        <v>1</v>
      </c>
      <c r="AG114" s="302"/>
      <c r="AH114" s="302"/>
      <c r="AI114" s="303">
        <f t="shared" si="58"/>
        <v>0</v>
      </c>
      <c r="AJ114" s="302">
        <v>1</v>
      </c>
      <c r="AK114" s="302">
        <v>0</v>
      </c>
      <c r="AL114" s="302">
        <v>0</v>
      </c>
      <c r="AM114" s="303">
        <f t="shared" si="59"/>
        <v>0</v>
      </c>
      <c r="AN114" s="302">
        <v>1</v>
      </c>
      <c r="AO114" s="302">
        <v>0</v>
      </c>
      <c r="AP114" s="302">
        <v>0</v>
      </c>
      <c r="AQ114" s="303">
        <f t="shared" si="60"/>
        <v>0</v>
      </c>
      <c r="AR114" s="302">
        <v>1</v>
      </c>
      <c r="AS114" s="302">
        <v>0</v>
      </c>
      <c r="AT114" s="302">
        <v>0</v>
      </c>
      <c r="AU114" s="303">
        <f t="shared" si="61"/>
        <v>0</v>
      </c>
      <c r="AV114" s="302">
        <v>1</v>
      </c>
      <c r="AW114" s="302">
        <v>0</v>
      </c>
      <c r="AX114" s="302">
        <v>0</v>
      </c>
      <c r="AY114" s="303">
        <f t="shared" si="62"/>
        <v>0</v>
      </c>
      <c r="AZ114" s="304">
        <f t="shared" si="49"/>
        <v>0</v>
      </c>
      <c r="BA114" s="308">
        <v>0</v>
      </c>
      <c r="BB114" s="300">
        <f t="shared" si="63"/>
        <v>0</v>
      </c>
      <c r="BC114" s="304" t="str">
        <f t="shared" si="64"/>
        <v>geen actie</v>
      </c>
      <c r="BD114" s="280">
        <v>113</v>
      </c>
    </row>
    <row r="115" spans="1:57" x14ac:dyDescent="0.25">
      <c r="A115" s="280">
        <v>114</v>
      </c>
      <c r="B115" s="280" t="str">
        <f t="shared" si="51"/>
        <v>v</v>
      </c>
      <c r="C115" s="306"/>
      <c r="D115" s="307"/>
      <c r="E115" s="300"/>
      <c r="F115" s="300"/>
      <c r="G115" s="300">
        <f t="shared" si="50"/>
        <v>0</v>
      </c>
      <c r="H115" s="300"/>
      <c r="I115" s="178">
        <f>Aantallen!$B$1-H115</f>
        <v>2020</v>
      </c>
      <c r="J115" s="301">
        <f t="shared" si="52"/>
        <v>0</v>
      </c>
      <c r="K115" s="287">
        <v>0</v>
      </c>
      <c r="L115" s="302">
        <v>1</v>
      </c>
      <c r="M115" s="302"/>
      <c r="N115" s="302"/>
      <c r="O115" s="303">
        <f t="shared" si="53"/>
        <v>0</v>
      </c>
      <c r="P115" s="302">
        <v>1</v>
      </c>
      <c r="Q115" s="302"/>
      <c r="R115" s="302"/>
      <c r="S115" s="303">
        <f t="shared" si="54"/>
        <v>0</v>
      </c>
      <c r="T115" s="302">
        <v>1</v>
      </c>
      <c r="U115" s="302"/>
      <c r="V115" s="302"/>
      <c r="W115" s="303">
        <f t="shared" si="55"/>
        <v>0</v>
      </c>
      <c r="X115" s="302">
        <v>1</v>
      </c>
      <c r="Y115" s="302"/>
      <c r="Z115" s="302"/>
      <c r="AA115" s="303">
        <f t="shared" si="56"/>
        <v>0</v>
      </c>
      <c r="AB115" s="302">
        <v>1</v>
      </c>
      <c r="AC115" s="302"/>
      <c r="AD115" s="302"/>
      <c r="AE115" s="303">
        <f t="shared" si="57"/>
        <v>0</v>
      </c>
      <c r="AF115" s="302">
        <v>1</v>
      </c>
      <c r="AG115" s="302"/>
      <c r="AH115" s="302"/>
      <c r="AI115" s="303">
        <f t="shared" si="58"/>
        <v>0</v>
      </c>
      <c r="AJ115" s="302">
        <v>1</v>
      </c>
      <c r="AK115" s="302">
        <v>0</v>
      </c>
      <c r="AL115" s="302">
        <v>0</v>
      </c>
      <c r="AM115" s="303">
        <f t="shared" si="59"/>
        <v>0</v>
      </c>
      <c r="AN115" s="302">
        <v>1</v>
      </c>
      <c r="AO115" s="302">
        <v>0</v>
      </c>
      <c r="AP115" s="302">
        <v>0</v>
      </c>
      <c r="AQ115" s="303">
        <f t="shared" si="60"/>
        <v>0</v>
      </c>
      <c r="AR115" s="302">
        <v>1</v>
      </c>
      <c r="AS115" s="302">
        <v>0</v>
      </c>
      <c r="AT115" s="302">
        <v>0</v>
      </c>
      <c r="AU115" s="303">
        <f t="shared" si="61"/>
        <v>0</v>
      </c>
      <c r="AV115" s="302">
        <v>1</v>
      </c>
      <c r="AW115" s="302">
        <v>0</v>
      </c>
      <c r="AX115" s="302">
        <v>0</v>
      </c>
      <c r="AY115" s="303">
        <f t="shared" si="62"/>
        <v>0</v>
      </c>
      <c r="AZ115" s="304">
        <f t="shared" si="49"/>
        <v>0</v>
      </c>
      <c r="BA115" s="308">
        <v>0</v>
      </c>
      <c r="BB115" s="300">
        <f t="shared" si="63"/>
        <v>0</v>
      </c>
      <c r="BC115" s="304" t="str">
        <f t="shared" si="64"/>
        <v>geen actie</v>
      </c>
      <c r="BD115" s="280">
        <v>114</v>
      </c>
    </row>
    <row r="116" spans="1:57" x14ac:dyDescent="0.25">
      <c r="A116" s="280">
        <v>115</v>
      </c>
      <c r="B116" s="280" t="str">
        <f t="shared" si="51"/>
        <v>v</v>
      </c>
      <c r="C116" s="306"/>
      <c r="D116" s="307"/>
      <c r="E116" s="300"/>
      <c r="F116" s="300"/>
      <c r="G116" s="300">
        <f t="shared" si="50"/>
        <v>0</v>
      </c>
      <c r="H116" s="300"/>
      <c r="I116" s="178">
        <f>Aantallen!$B$1-H116</f>
        <v>2020</v>
      </c>
      <c r="J116" s="301">
        <f t="shared" si="52"/>
        <v>0</v>
      </c>
      <c r="K116" s="287">
        <v>0</v>
      </c>
      <c r="L116" s="302">
        <v>1</v>
      </c>
      <c r="M116" s="302"/>
      <c r="N116" s="302"/>
      <c r="O116" s="303">
        <f t="shared" si="53"/>
        <v>0</v>
      </c>
      <c r="P116" s="302">
        <v>1</v>
      </c>
      <c r="Q116" s="302"/>
      <c r="R116" s="302"/>
      <c r="S116" s="303">
        <f t="shared" si="54"/>
        <v>0</v>
      </c>
      <c r="T116" s="302">
        <v>1</v>
      </c>
      <c r="U116" s="302"/>
      <c r="V116" s="302"/>
      <c r="W116" s="303">
        <f t="shared" si="55"/>
        <v>0</v>
      </c>
      <c r="X116" s="302">
        <v>1</v>
      </c>
      <c r="Y116" s="302"/>
      <c r="Z116" s="302"/>
      <c r="AA116" s="303">
        <f t="shared" si="56"/>
        <v>0</v>
      </c>
      <c r="AB116" s="302">
        <v>1</v>
      </c>
      <c r="AC116" s="302"/>
      <c r="AD116" s="302"/>
      <c r="AE116" s="303">
        <f t="shared" si="57"/>
        <v>0</v>
      </c>
      <c r="AF116" s="302">
        <v>1</v>
      </c>
      <c r="AG116" s="302"/>
      <c r="AH116" s="302"/>
      <c r="AI116" s="303">
        <f t="shared" si="58"/>
        <v>0</v>
      </c>
      <c r="AJ116" s="302">
        <v>1</v>
      </c>
      <c r="AK116" s="302">
        <v>0</v>
      </c>
      <c r="AL116" s="302">
        <v>0</v>
      </c>
      <c r="AM116" s="303">
        <f t="shared" si="59"/>
        <v>0</v>
      </c>
      <c r="AN116" s="302">
        <v>1</v>
      </c>
      <c r="AO116" s="302">
        <v>0</v>
      </c>
      <c r="AP116" s="302">
        <v>0</v>
      </c>
      <c r="AQ116" s="303">
        <f t="shared" si="60"/>
        <v>0</v>
      </c>
      <c r="AR116" s="302">
        <v>1</v>
      </c>
      <c r="AS116" s="302">
        <v>0</v>
      </c>
      <c r="AT116" s="302">
        <v>0</v>
      </c>
      <c r="AU116" s="303">
        <f t="shared" si="61"/>
        <v>0</v>
      </c>
      <c r="AV116" s="302">
        <v>1</v>
      </c>
      <c r="AW116" s="302">
        <v>0</v>
      </c>
      <c r="AX116" s="302">
        <v>0</v>
      </c>
      <c r="AY116" s="303">
        <f t="shared" si="62"/>
        <v>0</v>
      </c>
      <c r="AZ116" s="304">
        <f t="shared" si="49"/>
        <v>0</v>
      </c>
      <c r="BA116" s="308">
        <v>0</v>
      </c>
      <c r="BB116" s="300">
        <f t="shared" si="63"/>
        <v>0</v>
      </c>
      <c r="BC116" s="304" t="str">
        <f t="shared" si="64"/>
        <v>geen actie</v>
      </c>
      <c r="BD116" s="280">
        <v>115</v>
      </c>
    </row>
    <row r="117" spans="1:57" x14ac:dyDescent="0.25">
      <c r="A117" s="280">
        <v>116</v>
      </c>
      <c r="B117" s="280" t="str">
        <f t="shared" si="51"/>
        <v>v</v>
      </c>
      <c r="C117" s="306"/>
      <c r="D117" s="307"/>
      <c r="E117" s="300"/>
      <c r="F117" s="300"/>
      <c r="G117" s="300">
        <f t="shared" si="50"/>
        <v>0</v>
      </c>
      <c r="H117" s="300"/>
      <c r="I117" s="178">
        <f>Aantallen!$B$1-H117</f>
        <v>2020</v>
      </c>
      <c r="J117" s="301">
        <f t="shared" si="52"/>
        <v>0</v>
      </c>
      <c r="K117" s="287">
        <v>0</v>
      </c>
      <c r="L117" s="302">
        <v>1</v>
      </c>
      <c r="M117" s="302"/>
      <c r="N117" s="302"/>
      <c r="O117" s="303">
        <f t="shared" si="53"/>
        <v>0</v>
      </c>
      <c r="P117" s="302">
        <v>1</v>
      </c>
      <c r="Q117" s="302"/>
      <c r="R117" s="302"/>
      <c r="S117" s="303">
        <f t="shared" si="54"/>
        <v>0</v>
      </c>
      <c r="T117" s="302">
        <v>1</v>
      </c>
      <c r="U117" s="302"/>
      <c r="V117" s="302"/>
      <c r="W117" s="303">
        <f t="shared" si="55"/>
        <v>0</v>
      </c>
      <c r="X117" s="302">
        <v>1</v>
      </c>
      <c r="Y117" s="302"/>
      <c r="Z117" s="302"/>
      <c r="AA117" s="303">
        <f t="shared" si="56"/>
        <v>0</v>
      </c>
      <c r="AB117" s="302">
        <v>1</v>
      </c>
      <c r="AC117" s="302"/>
      <c r="AD117" s="302"/>
      <c r="AE117" s="303">
        <f t="shared" si="57"/>
        <v>0</v>
      </c>
      <c r="AF117" s="302">
        <v>1</v>
      </c>
      <c r="AG117" s="302"/>
      <c r="AH117" s="302"/>
      <c r="AI117" s="303">
        <f t="shared" si="58"/>
        <v>0</v>
      </c>
      <c r="AJ117" s="302">
        <v>1</v>
      </c>
      <c r="AK117" s="302">
        <v>0</v>
      </c>
      <c r="AL117" s="302">
        <v>0</v>
      </c>
      <c r="AM117" s="303">
        <f t="shared" si="59"/>
        <v>0</v>
      </c>
      <c r="AN117" s="302">
        <v>1</v>
      </c>
      <c r="AO117" s="302">
        <v>0</v>
      </c>
      <c r="AP117" s="302">
        <v>0</v>
      </c>
      <c r="AQ117" s="303">
        <f t="shared" si="60"/>
        <v>0</v>
      </c>
      <c r="AR117" s="302">
        <v>1</v>
      </c>
      <c r="AS117" s="302">
        <v>0</v>
      </c>
      <c r="AT117" s="302">
        <v>0</v>
      </c>
      <c r="AU117" s="303">
        <f t="shared" si="61"/>
        <v>0</v>
      </c>
      <c r="AV117" s="302">
        <v>1</v>
      </c>
      <c r="AW117" s="302">
        <v>0</v>
      </c>
      <c r="AX117" s="302">
        <v>0</v>
      </c>
      <c r="AY117" s="303">
        <f t="shared" si="62"/>
        <v>0</v>
      </c>
      <c r="AZ117" s="304">
        <f t="shared" si="49"/>
        <v>0</v>
      </c>
      <c r="BA117" s="308">
        <v>0</v>
      </c>
      <c r="BB117" s="300">
        <f t="shared" si="63"/>
        <v>0</v>
      </c>
      <c r="BC117" s="304" t="str">
        <f t="shared" si="64"/>
        <v>geen actie</v>
      </c>
      <c r="BD117" s="280">
        <v>116</v>
      </c>
    </row>
    <row r="118" spans="1:57" x14ac:dyDescent="0.25">
      <c r="A118" s="280">
        <v>117</v>
      </c>
      <c r="B118" s="280" t="str">
        <f t="shared" si="51"/>
        <v>v</v>
      </c>
      <c r="C118" s="306"/>
      <c r="D118" s="307"/>
      <c r="E118" s="300"/>
      <c r="F118" s="300"/>
      <c r="G118" s="300">
        <f t="shared" si="50"/>
        <v>0</v>
      </c>
      <c r="H118" s="300"/>
      <c r="I118" s="178">
        <f>Aantallen!$B$1-H118</f>
        <v>2020</v>
      </c>
      <c r="J118" s="301">
        <f t="shared" si="52"/>
        <v>0</v>
      </c>
      <c r="K118" s="287">
        <v>0</v>
      </c>
      <c r="L118" s="302">
        <v>1</v>
      </c>
      <c r="M118" s="302"/>
      <c r="N118" s="302"/>
      <c r="O118" s="303">
        <f t="shared" si="53"/>
        <v>0</v>
      </c>
      <c r="P118" s="302">
        <v>1</v>
      </c>
      <c r="Q118" s="302"/>
      <c r="R118" s="302"/>
      <c r="S118" s="303">
        <f t="shared" si="54"/>
        <v>0</v>
      </c>
      <c r="T118" s="302">
        <v>1</v>
      </c>
      <c r="U118" s="302"/>
      <c r="V118" s="302"/>
      <c r="W118" s="303">
        <f t="shared" si="55"/>
        <v>0</v>
      </c>
      <c r="X118" s="302">
        <v>1</v>
      </c>
      <c r="Y118" s="302"/>
      <c r="Z118" s="302"/>
      <c r="AA118" s="303">
        <f t="shared" si="56"/>
        <v>0</v>
      </c>
      <c r="AB118" s="302">
        <v>1</v>
      </c>
      <c r="AC118" s="302"/>
      <c r="AD118" s="302"/>
      <c r="AE118" s="303">
        <f t="shared" si="57"/>
        <v>0</v>
      </c>
      <c r="AF118" s="302">
        <v>1</v>
      </c>
      <c r="AG118" s="302"/>
      <c r="AH118" s="302"/>
      <c r="AI118" s="303">
        <f t="shared" si="58"/>
        <v>0</v>
      </c>
      <c r="AJ118" s="302">
        <v>1</v>
      </c>
      <c r="AK118" s="302">
        <v>0</v>
      </c>
      <c r="AL118" s="302">
        <v>0</v>
      </c>
      <c r="AM118" s="303">
        <f t="shared" si="59"/>
        <v>0</v>
      </c>
      <c r="AN118" s="302">
        <v>1</v>
      </c>
      <c r="AO118" s="302">
        <v>0</v>
      </c>
      <c r="AP118" s="302">
        <v>0</v>
      </c>
      <c r="AQ118" s="303">
        <f t="shared" si="60"/>
        <v>0</v>
      </c>
      <c r="AR118" s="302">
        <v>1</v>
      </c>
      <c r="AS118" s="302">
        <v>0</v>
      </c>
      <c r="AT118" s="302">
        <v>0</v>
      </c>
      <c r="AU118" s="303">
        <f t="shared" si="61"/>
        <v>0</v>
      </c>
      <c r="AV118" s="302">
        <v>1</v>
      </c>
      <c r="AW118" s="302">
        <v>0</v>
      </c>
      <c r="AX118" s="302">
        <v>0</v>
      </c>
      <c r="AY118" s="303">
        <f t="shared" si="62"/>
        <v>0</v>
      </c>
      <c r="AZ118" s="304">
        <f t="shared" si="49"/>
        <v>0</v>
      </c>
      <c r="BA118" s="308">
        <v>0</v>
      </c>
      <c r="BB118" s="300">
        <f t="shared" si="63"/>
        <v>0</v>
      </c>
      <c r="BC118" s="304" t="str">
        <f t="shared" si="64"/>
        <v>geen actie</v>
      </c>
      <c r="BD118" s="280">
        <v>117</v>
      </c>
    </row>
    <row r="119" spans="1:57" x14ac:dyDescent="0.25">
      <c r="A119" s="280">
        <v>118</v>
      </c>
      <c r="B119" s="280" t="str">
        <f t="shared" si="51"/>
        <v>v</v>
      </c>
      <c r="C119" s="306"/>
      <c r="D119" s="307"/>
      <c r="E119" s="300"/>
      <c r="F119" s="300"/>
      <c r="G119" s="300">
        <f t="shared" si="50"/>
        <v>0</v>
      </c>
      <c r="H119" s="300"/>
      <c r="I119" s="178">
        <f>Aantallen!$B$1-H119</f>
        <v>2020</v>
      </c>
      <c r="J119" s="301">
        <f t="shared" si="52"/>
        <v>0</v>
      </c>
      <c r="K119" s="287">
        <v>0</v>
      </c>
      <c r="L119" s="302">
        <v>1</v>
      </c>
      <c r="M119" s="302"/>
      <c r="N119" s="302"/>
      <c r="O119" s="303">
        <f t="shared" si="53"/>
        <v>0</v>
      </c>
      <c r="P119" s="302">
        <v>1</v>
      </c>
      <c r="Q119" s="302"/>
      <c r="R119" s="302"/>
      <c r="S119" s="303">
        <f t="shared" si="54"/>
        <v>0</v>
      </c>
      <c r="T119" s="302">
        <v>1</v>
      </c>
      <c r="U119" s="302"/>
      <c r="V119" s="302"/>
      <c r="W119" s="303">
        <f t="shared" si="55"/>
        <v>0</v>
      </c>
      <c r="X119" s="302">
        <v>1</v>
      </c>
      <c r="Y119" s="302"/>
      <c r="Z119" s="302"/>
      <c r="AA119" s="303">
        <f t="shared" si="56"/>
        <v>0</v>
      </c>
      <c r="AB119" s="302">
        <v>1</v>
      </c>
      <c r="AC119" s="302"/>
      <c r="AD119" s="302"/>
      <c r="AE119" s="303">
        <f t="shared" si="57"/>
        <v>0</v>
      </c>
      <c r="AF119" s="302">
        <v>1</v>
      </c>
      <c r="AG119" s="302"/>
      <c r="AH119" s="302"/>
      <c r="AI119" s="303">
        <f t="shared" si="58"/>
        <v>0</v>
      </c>
      <c r="AJ119" s="302">
        <v>1</v>
      </c>
      <c r="AK119" s="302">
        <v>0</v>
      </c>
      <c r="AL119" s="302">
        <v>0</v>
      </c>
      <c r="AM119" s="303">
        <f t="shared" si="59"/>
        <v>0</v>
      </c>
      <c r="AN119" s="302">
        <v>1</v>
      </c>
      <c r="AO119" s="302">
        <v>0</v>
      </c>
      <c r="AP119" s="302">
        <v>0</v>
      </c>
      <c r="AQ119" s="303">
        <f t="shared" si="60"/>
        <v>0</v>
      </c>
      <c r="AR119" s="302">
        <v>1</v>
      </c>
      <c r="AS119" s="302">
        <v>0</v>
      </c>
      <c r="AT119" s="302">
        <v>0</v>
      </c>
      <c r="AU119" s="303">
        <f t="shared" si="61"/>
        <v>0</v>
      </c>
      <c r="AV119" s="302">
        <v>1</v>
      </c>
      <c r="AW119" s="302">
        <v>0</v>
      </c>
      <c r="AX119" s="302">
        <v>0</v>
      </c>
      <c r="AY119" s="303">
        <f t="shared" si="62"/>
        <v>0</v>
      </c>
      <c r="AZ119" s="304">
        <f t="shared" si="49"/>
        <v>0</v>
      </c>
      <c r="BA119" s="308">
        <v>0</v>
      </c>
      <c r="BB119" s="300">
        <f t="shared" si="63"/>
        <v>0</v>
      </c>
      <c r="BC119" s="304" t="str">
        <f t="shared" si="64"/>
        <v>geen actie</v>
      </c>
      <c r="BD119" s="280">
        <v>118</v>
      </c>
    </row>
    <row r="120" spans="1:57" x14ac:dyDescent="0.25">
      <c r="A120" s="280">
        <v>119</v>
      </c>
      <c r="B120" s="280" t="str">
        <f t="shared" si="51"/>
        <v>v</v>
      </c>
      <c r="C120" s="306"/>
      <c r="D120" s="307"/>
      <c r="E120" s="300"/>
      <c r="F120" s="300"/>
      <c r="G120" s="300">
        <f t="shared" si="50"/>
        <v>0</v>
      </c>
      <c r="H120" s="300"/>
      <c r="I120" s="178">
        <f>Aantallen!$B$1-H120</f>
        <v>2020</v>
      </c>
      <c r="J120" s="301">
        <f t="shared" si="52"/>
        <v>0</v>
      </c>
      <c r="K120" s="287">
        <v>0</v>
      </c>
      <c r="L120" s="302">
        <v>1</v>
      </c>
      <c r="M120" s="302"/>
      <c r="N120" s="302"/>
      <c r="O120" s="303">
        <f t="shared" si="53"/>
        <v>0</v>
      </c>
      <c r="P120" s="302">
        <v>1</v>
      </c>
      <c r="Q120" s="302"/>
      <c r="R120" s="302"/>
      <c r="S120" s="303">
        <f t="shared" si="54"/>
        <v>0</v>
      </c>
      <c r="T120" s="302">
        <v>1</v>
      </c>
      <c r="U120" s="302"/>
      <c r="V120" s="302"/>
      <c r="W120" s="303">
        <f t="shared" si="55"/>
        <v>0</v>
      </c>
      <c r="X120" s="302">
        <v>1</v>
      </c>
      <c r="Y120" s="302"/>
      <c r="Z120" s="302"/>
      <c r="AA120" s="303">
        <f t="shared" si="56"/>
        <v>0</v>
      </c>
      <c r="AB120" s="302">
        <v>1</v>
      </c>
      <c r="AC120" s="302"/>
      <c r="AD120" s="302"/>
      <c r="AE120" s="303">
        <f t="shared" si="57"/>
        <v>0</v>
      </c>
      <c r="AF120" s="302">
        <v>1</v>
      </c>
      <c r="AG120" s="302"/>
      <c r="AH120" s="302"/>
      <c r="AI120" s="303">
        <f t="shared" si="58"/>
        <v>0</v>
      </c>
      <c r="AJ120" s="302">
        <v>1</v>
      </c>
      <c r="AK120" s="302">
        <v>0</v>
      </c>
      <c r="AL120" s="302">
        <v>0</v>
      </c>
      <c r="AM120" s="303">
        <f t="shared" si="59"/>
        <v>0</v>
      </c>
      <c r="AN120" s="302">
        <v>1</v>
      </c>
      <c r="AO120" s="302">
        <v>0</v>
      </c>
      <c r="AP120" s="302">
        <v>0</v>
      </c>
      <c r="AQ120" s="303">
        <f t="shared" si="60"/>
        <v>0</v>
      </c>
      <c r="AR120" s="302">
        <v>1</v>
      </c>
      <c r="AS120" s="302">
        <v>0</v>
      </c>
      <c r="AT120" s="302">
        <v>0</v>
      </c>
      <c r="AU120" s="303">
        <f t="shared" si="61"/>
        <v>0</v>
      </c>
      <c r="AV120" s="302">
        <v>1</v>
      </c>
      <c r="AW120" s="302">
        <v>0</v>
      </c>
      <c r="AX120" s="302">
        <v>0</v>
      </c>
      <c r="AY120" s="303">
        <f t="shared" si="62"/>
        <v>0</v>
      </c>
      <c r="AZ120" s="304">
        <f t="shared" si="49"/>
        <v>0</v>
      </c>
      <c r="BA120" s="308">
        <v>0</v>
      </c>
      <c r="BB120" s="300">
        <f t="shared" si="63"/>
        <v>0</v>
      </c>
      <c r="BC120" s="304" t="str">
        <f t="shared" si="64"/>
        <v>geen actie</v>
      </c>
      <c r="BD120" s="280">
        <v>119</v>
      </c>
    </row>
    <row r="121" spans="1:57" x14ac:dyDescent="0.25">
      <c r="A121" s="280">
        <v>120</v>
      </c>
      <c r="B121" s="280" t="str">
        <f t="shared" si="51"/>
        <v>v</v>
      </c>
      <c r="C121" s="306"/>
      <c r="D121" s="307"/>
      <c r="E121" s="300"/>
      <c r="F121" s="300"/>
      <c r="G121" s="300">
        <f t="shared" si="50"/>
        <v>0</v>
      </c>
      <c r="H121" s="300"/>
      <c r="I121" s="178">
        <f>Aantallen!$B$1-H121</f>
        <v>2020</v>
      </c>
      <c r="J121" s="301">
        <f t="shared" si="52"/>
        <v>0</v>
      </c>
      <c r="K121" s="287">
        <v>0</v>
      </c>
      <c r="L121" s="302">
        <v>1</v>
      </c>
      <c r="M121" s="302"/>
      <c r="N121" s="302"/>
      <c r="O121" s="303">
        <f t="shared" si="53"/>
        <v>0</v>
      </c>
      <c r="P121" s="302">
        <v>1</v>
      </c>
      <c r="Q121" s="302"/>
      <c r="R121" s="302"/>
      <c r="S121" s="303">
        <f t="shared" si="54"/>
        <v>0</v>
      </c>
      <c r="T121" s="302">
        <v>1</v>
      </c>
      <c r="U121" s="302"/>
      <c r="V121" s="302"/>
      <c r="W121" s="303">
        <f t="shared" si="55"/>
        <v>0</v>
      </c>
      <c r="X121" s="302">
        <v>1</v>
      </c>
      <c r="Y121" s="302"/>
      <c r="Z121" s="302"/>
      <c r="AA121" s="303">
        <f t="shared" si="56"/>
        <v>0</v>
      </c>
      <c r="AB121" s="302">
        <v>1</v>
      </c>
      <c r="AC121" s="302"/>
      <c r="AD121" s="302"/>
      <c r="AE121" s="303">
        <f t="shared" si="57"/>
        <v>0</v>
      </c>
      <c r="AF121" s="302">
        <v>1</v>
      </c>
      <c r="AG121" s="302"/>
      <c r="AH121" s="302"/>
      <c r="AI121" s="303">
        <f t="shared" si="58"/>
        <v>0</v>
      </c>
      <c r="AJ121" s="302">
        <v>1</v>
      </c>
      <c r="AK121" s="302">
        <v>0</v>
      </c>
      <c r="AL121" s="302">
        <v>0</v>
      </c>
      <c r="AM121" s="303">
        <f t="shared" si="59"/>
        <v>0</v>
      </c>
      <c r="AN121" s="302">
        <v>1</v>
      </c>
      <c r="AO121" s="302">
        <v>0</v>
      </c>
      <c r="AP121" s="302">
        <v>0</v>
      </c>
      <c r="AQ121" s="303">
        <f t="shared" si="60"/>
        <v>0</v>
      </c>
      <c r="AR121" s="302">
        <v>1</v>
      </c>
      <c r="AS121" s="302">
        <v>0</v>
      </c>
      <c r="AT121" s="302">
        <v>0</v>
      </c>
      <c r="AU121" s="303">
        <f t="shared" si="61"/>
        <v>0</v>
      </c>
      <c r="AV121" s="302">
        <v>1</v>
      </c>
      <c r="AW121" s="302">
        <v>0</v>
      </c>
      <c r="AX121" s="302">
        <v>0</v>
      </c>
      <c r="AY121" s="303">
        <f t="shared" si="62"/>
        <v>0</v>
      </c>
      <c r="AZ121" s="304">
        <f t="shared" si="49"/>
        <v>0</v>
      </c>
      <c r="BA121" s="308">
        <v>0</v>
      </c>
      <c r="BB121" s="300">
        <f t="shared" si="63"/>
        <v>0</v>
      </c>
      <c r="BC121" s="304" t="str">
        <f t="shared" si="64"/>
        <v>geen actie</v>
      </c>
      <c r="BD121" s="280">
        <v>120</v>
      </c>
    </row>
    <row r="122" spans="1:57" x14ac:dyDescent="0.25">
      <c r="A122" s="280">
        <v>121</v>
      </c>
      <c r="B122" s="280" t="str">
        <f t="shared" si="51"/>
        <v>v</v>
      </c>
      <c r="C122" s="306"/>
      <c r="D122" s="307"/>
      <c r="E122" s="300"/>
      <c r="F122" s="300"/>
      <c r="G122" s="300">
        <f t="shared" si="50"/>
        <v>0</v>
      </c>
      <c r="H122" s="300"/>
      <c r="I122" s="178">
        <f>Aantallen!$B$1-H122</f>
        <v>2020</v>
      </c>
      <c r="J122" s="301">
        <f t="shared" si="52"/>
        <v>0</v>
      </c>
      <c r="K122" s="287">
        <v>0</v>
      </c>
      <c r="L122" s="302">
        <v>1</v>
      </c>
      <c r="M122" s="302"/>
      <c r="N122" s="302"/>
      <c r="O122" s="303">
        <f t="shared" si="53"/>
        <v>0</v>
      </c>
      <c r="P122" s="302">
        <v>1</v>
      </c>
      <c r="Q122" s="302"/>
      <c r="R122" s="302"/>
      <c r="S122" s="303">
        <f t="shared" si="54"/>
        <v>0</v>
      </c>
      <c r="T122" s="302">
        <v>1</v>
      </c>
      <c r="U122" s="302"/>
      <c r="V122" s="302"/>
      <c r="W122" s="303">
        <f t="shared" si="55"/>
        <v>0</v>
      </c>
      <c r="X122" s="302">
        <v>1</v>
      </c>
      <c r="Y122" s="302"/>
      <c r="Z122" s="302"/>
      <c r="AA122" s="303">
        <f t="shared" si="56"/>
        <v>0</v>
      </c>
      <c r="AB122" s="302">
        <v>1</v>
      </c>
      <c r="AC122" s="302"/>
      <c r="AD122" s="302"/>
      <c r="AE122" s="303">
        <f t="shared" si="57"/>
        <v>0</v>
      </c>
      <c r="AF122" s="302">
        <v>1</v>
      </c>
      <c r="AG122" s="302"/>
      <c r="AH122" s="302"/>
      <c r="AI122" s="303">
        <f t="shared" si="58"/>
        <v>0</v>
      </c>
      <c r="AJ122" s="302">
        <v>1</v>
      </c>
      <c r="AK122" s="302">
        <v>0</v>
      </c>
      <c r="AL122" s="302">
        <v>0</v>
      </c>
      <c r="AM122" s="303">
        <f t="shared" si="59"/>
        <v>0</v>
      </c>
      <c r="AN122" s="302">
        <v>1</v>
      </c>
      <c r="AO122" s="302">
        <v>0</v>
      </c>
      <c r="AP122" s="302">
        <v>0</v>
      </c>
      <c r="AQ122" s="303">
        <f t="shared" si="60"/>
        <v>0</v>
      </c>
      <c r="AR122" s="302">
        <v>1</v>
      </c>
      <c r="AS122" s="302">
        <v>0</v>
      </c>
      <c r="AT122" s="302">
        <v>0</v>
      </c>
      <c r="AU122" s="303">
        <f t="shared" si="61"/>
        <v>0</v>
      </c>
      <c r="AV122" s="302">
        <v>1</v>
      </c>
      <c r="AW122" s="302">
        <v>0</v>
      </c>
      <c r="AX122" s="302">
        <v>0</v>
      </c>
      <c r="AY122" s="303">
        <f t="shared" si="62"/>
        <v>0</v>
      </c>
      <c r="AZ122" s="304">
        <f t="shared" si="49"/>
        <v>0</v>
      </c>
      <c r="BA122" s="308">
        <v>0</v>
      </c>
      <c r="BB122" s="300">
        <f t="shared" si="63"/>
        <v>0</v>
      </c>
      <c r="BC122" s="304" t="str">
        <f t="shared" si="64"/>
        <v>geen actie</v>
      </c>
      <c r="BD122" s="280">
        <v>121</v>
      </c>
    </row>
    <row r="123" spans="1:57" x14ac:dyDescent="0.25">
      <c r="A123" s="280">
        <v>122</v>
      </c>
      <c r="B123" s="280" t="str">
        <f t="shared" si="51"/>
        <v>v</v>
      </c>
      <c r="C123" s="306"/>
      <c r="D123" s="307"/>
      <c r="E123" s="300"/>
      <c r="F123" s="300"/>
      <c r="G123" s="300">
        <f t="shared" si="50"/>
        <v>0</v>
      </c>
      <c r="H123" s="300"/>
      <c r="I123" s="178">
        <f>Aantallen!$B$1-H123</f>
        <v>2020</v>
      </c>
      <c r="J123" s="301">
        <f t="shared" si="52"/>
        <v>0</v>
      </c>
      <c r="K123" s="287">
        <v>0</v>
      </c>
      <c r="L123" s="302">
        <v>1</v>
      </c>
      <c r="M123" s="302"/>
      <c r="N123" s="302"/>
      <c r="O123" s="303">
        <f t="shared" si="53"/>
        <v>0</v>
      </c>
      <c r="P123" s="302">
        <v>1</v>
      </c>
      <c r="Q123" s="302"/>
      <c r="R123" s="302"/>
      <c r="S123" s="303">
        <f t="shared" si="54"/>
        <v>0</v>
      </c>
      <c r="T123" s="302">
        <v>1</v>
      </c>
      <c r="U123" s="302"/>
      <c r="V123" s="302"/>
      <c r="W123" s="303">
        <f t="shared" si="55"/>
        <v>0</v>
      </c>
      <c r="X123" s="302">
        <v>1</v>
      </c>
      <c r="Y123" s="302"/>
      <c r="Z123" s="302"/>
      <c r="AA123" s="303">
        <f t="shared" si="56"/>
        <v>0</v>
      </c>
      <c r="AB123" s="302">
        <v>1</v>
      </c>
      <c r="AC123" s="302"/>
      <c r="AD123" s="302"/>
      <c r="AE123" s="303">
        <f t="shared" si="57"/>
        <v>0</v>
      </c>
      <c r="AF123" s="302">
        <v>1</v>
      </c>
      <c r="AG123" s="302"/>
      <c r="AH123" s="302"/>
      <c r="AI123" s="303">
        <f t="shared" si="58"/>
        <v>0</v>
      </c>
      <c r="AJ123" s="302">
        <v>1</v>
      </c>
      <c r="AK123" s="302">
        <v>0</v>
      </c>
      <c r="AL123" s="302">
        <v>0</v>
      </c>
      <c r="AM123" s="303">
        <f t="shared" si="59"/>
        <v>0</v>
      </c>
      <c r="AN123" s="302">
        <v>1</v>
      </c>
      <c r="AO123" s="302">
        <v>0</v>
      </c>
      <c r="AP123" s="302">
        <v>0</v>
      </c>
      <c r="AQ123" s="303">
        <f t="shared" si="60"/>
        <v>0</v>
      </c>
      <c r="AR123" s="302">
        <v>1</v>
      </c>
      <c r="AS123" s="302">
        <v>0</v>
      </c>
      <c r="AT123" s="302">
        <v>0</v>
      </c>
      <c r="AU123" s="303">
        <f t="shared" si="61"/>
        <v>0</v>
      </c>
      <c r="AV123" s="302">
        <v>1</v>
      </c>
      <c r="AW123" s="302">
        <v>0</v>
      </c>
      <c r="AX123" s="302">
        <v>0</v>
      </c>
      <c r="AY123" s="303">
        <f t="shared" si="62"/>
        <v>0</v>
      </c>
      <c r="AZ123" s="304">
        <f t="shared" si="49"/>
        <v>0</v>
      </c>
      <c r="BA123" s="308">
        <v>0</v>
      </c>
      <c r="BB123" s="300">
        <f t="shared" si="63"/>
        <v>0</v>
      </c>
      <c r="BC123" s="304" t="str">
        <f t="shared" si="64"/>
        <v>geen actie</v>
      </c>
      <c r="BD123" s="280">
        <v>122</v>
      </c>
      <c r="BE123" s="305"/>
    </row>
    <row r="124" spans="1:57" x14ac:dyDescent="0.25">
      <c r="A124" s="280">
        <v>123</v>
      </c>
      <c r="B124" s="280" t="str">
        <f t="shared" si="51"/>
        <v>v</v>
      </c>
      <c r="C124" s="306"/>
      <c r="D124" s="307"/>
      <c r="E124" s="300"/>
      <c r="F124" s="300"/>
      <c r="G124" s="300">
        <f t="shared" si="50"/>
        <v>0</v>
      </c>
      <c r="H124" s="300"/>
      <c r="I124" s="178">
        <f>Aantallen!$B$1-H124</f>
        <v>2020</v>
      </c>
      <c r="J124" s="301">
        <f t="shared" si="52"/>
        <v>0</v>
      </c>
      <c r="K124" s="287">
        <v>0</v>
      </c>
      <c r="L124" s="302">
        <v>1</v>
      </c>
      <c r="M124" s="302"/>
      <c r="N124" s="302"/>
      <c r="O124" s="303">
        <f t="shared" si="53"/>
        <v>0</v>
      </c>
      <c r="P124" s="302">
        <v>1</v>
      </c>
      <c r="Q124" s="302"/>
      <c r="R124" s="302"/>
      <c r="S124" s="303">
        <f t="shared" si="54"/>
        <v>0</v>
      </c>
      <c r="T124" s="302">
        <v>1</v>
      </c>
      <c r="U124" s="302"/>
      <c r="V124" s="302"/>
      <c r="W124" s="303">
        <f t="shared" si="55"/>
        <v>0</v>
      </c>
      <c r="X124" s="302">
        <v>1</v>
      </c>
      <c r="Y124" s="302"/>
      <c r="Z124" s="302"/>
      <c r="AA124" s="303">
        <f t="shared" si="56"/>
        <v>0</v>
      </c>
      <c r="AB124" s="302">
        <v>1</v>
      </c>
      <c r="AC124" s="302"/>
      <c r="AD124" s="302"/>
      <c r="AE124" s="303">
        <f t="shared" si="57"/>
        <v>0</v>
      </c>
      <c r="AF124" s="302">
        <v>1</v>
      </c>
      <c r="AG124" s="302"/>
      <c r="AH124" s="302"/>
      <c r="AI124" s="303">
        <f t="shared" si="58"/>
        <v>0</v>
      </c>
      <c r="AJ124" s="302">
        <v>1</v>
      </c>
      <c r="AK124" s="302">
        <v>0</v>
      </c>
      <c r="AL124" s="302">
        <v>0</v>
      </c>
      <c r="AM124" s="303">
        <f t="shared" si="59"/>
        <v>0</v>
      </c>
      <c r="AN124" s="302">
        <v>1</v>
      </c>
      <c r="AO124" s="302">
        <v>0</v>
      </c>
      <c r="AP124" s="302">
        <v>0</v>
      </c>
      <c r="AQ124" s="303">
        <f t="shared" si="60"/>
        <v>0</v>
      </c>
      <c r="AR124" s="302">
        <v>1</v>
      </c>
      <c r="AS124" s="302">
        <v>0</v>
      </c>
      <c r="AT124" s="302">
        <v>0</v>
      </c>
      <c r="AU124" s="303">
        <f t="shared" si="61"/>
        <v>0</v>
      </c>
      <c r="AV124" s="302">
        <v>1</v>
      </c>
      <c r="AW124" s="302">
        <v>0</v>
      </c>
      <c r="AX124" s="302">
        <v>0</v>
      </c>
      <c r="AY124" s="303">
        <f t="shared" si="62"/>
        <v>0</v>
      </c>
      <c r="AZ124" s="304">
        <f t="shared" si="49"/>
        <v>0</v>
      </c>
      <c r="BA124" s="308">
        <v>0</v>
      </c>
      <c r="BB124" s="300">
        <f t="shared" si="63"/>
        <v>0</v>
      </c>
      <c r="BC124" s="304" t="str">
        <f t="shared" si="64"/>
        <v>geen actie</v>
      </c>
      <c r="BD124" s="280">
        <v>123</v>
      </c>
    </row>
    <row r="125" spans="1:57" x14ac:dyDescent="0.25">
      <c r="G125" s="300">
        <f t="shared" si="50"/>
        <v>0</v>
      </c>
      <c r="N125" s="319">
        <f>COUNTA(N32:N67,"&gt;0")  -  1</f>
        <v>7</v>
      </c>
      <c r="R125" s="319">
        <f>COUNTA(R32:R67,"&gt;0")  -  1</f>
        <v>4</v>
      </c>
      <c r="V125" s="319">
        <f>COUNTA(V32:V67,"&gt;0")  -  1</f>
        <v>0</v>
      </c>
      <c r="Z125" s="319">
        <f>COUNTA(Z32:Z67,"&gt;0")  -  1</f>
        <v>0</v>
      </c>
      <c r="AD125" s="319">
        <f>COUNTA(AD32:AD67,"&gt;0")  -  1</f>
        <v>0</v>
      </c>
      <c r="AH125" s="319">
        <f>COUNTA(AH32:AH67,"&gt;0")  -  1</f>
        <v>0</v>
      </c>
      <c r="AL125" s="319">
        <f>COUNTA(AL32:AL67,"&gt;0")  -  1</f>
        <v>36</v>
      </c>
      <c r="AP125" s="319">
        <f>COUNTA(AP32:AP67,"&gt;0")  -  1</f>
        <v>36</v>
      </c>
      <c r="AT125" s="319">
        <f>COUNTA(AT32:AT67,"&gt;0")  -  1</f>
        <v>36</v>
      </c>
      <c r="AX125" s="319">
        <f>COUNTA(AX32:AX67,"&gt;0")  -  1</f>
        <v>36</v>
      </c>
      <c r="BA125" s="297"/>
      <c r="BD125" s="320"/>
    </row>
  </sheetData>
  <autoFilter ref="A1:BD125" xr:uid="{00000000-0009-0000-0000-000007000000}">
    <sortState xmlns:xlrd2="http://schemas.microsoft.com/office/spreadsheetml/2017/richdata2" ref="A2:BD125">
      <sortCondition ref="D2:D125"/>
    </sortState>
  </autoFilter>
  <mergeCells count="1">
    <mergeCell ref="BG1:BI1"/>
  </mergeCells>
  <conditionalFormatting sqref="C74:C305 C61 C2:C56">
    <cfRule type="cellIs" dxfId="76" priority="19" operator="equal">
      <formula>"ja"</formula>
    </cfRule>
  </conditionalFormatting>
  <conditionalFormatting sqref="I1:J1 I136:J65484">
    <cfRule type="cellIs" dxfId="75" priority="20" operator="between">
      <formula>11</formula>
      <formula>13</formula>
    </cfRule>
  </conditionalFormatting>
  <conditionalFormatting sqref="I125:J135">
    <cfRule type="cellIs" dxfId="74" priority="21" operator="between">
      <formula>11</formula>
      <formula>14</formula>
    </cfRule>
    <cfRule type="cellIs" dxfId="73" priority="22" operator="between">
      <formula>13</formula>
      <formula>15</formula>
    </cfRule>
    <cfRule type="cellIs" dxfId="72" priority="23" operator="between">
      <formula>14</formula>
      <formula>20</formula>
    </cfRule>
  </conditionalFormatting>
  <conditionalFormatting sqref="BA60:BB72 BA74:BB124 BA2:BB2 BB3:BB10 BA11:BB57">
    <cfRule type="expression" dxfId="71" priority="24">
      <formula>NOT(ISERROR(SEARCH("diploma",BA2)))</formula>
    </cfRule>
    <cfRule type="expression" dxfId="70" priority="25">
      <formula>NOT(ISERROR(SEARCH("diploma",BA2)))</formula>
    </cfRule>
  </conditionalFormatting>
  <conditionalFormatting sqref="BA58:BB59">
    <cfRule type="expression" dxfId="69" priority="26">
      <formula>NOT(ISERROR(SEARCH("diploma",BA58)))</formula>
    </cfRule>
    <cfRule type="expression" dxfId="68" priority="27">
      <formula>NOT(ISERROR(SEARCH("diploma",BA58)))</formula>
    </cfRule>
  </conditionalFormatting>
  <conditionalFormatting sqref="BA73:BB73">
    <cfRule type="expression" dxfId="67" priority="28">
      <formula>NOT(ISERROR(SEARCH("diploma",BA73)))</formula>
    </cfRule>
    <cfRule type="expression" dxfId="66" priority="29">
      <formula>NOT(ISERROR(SEARCH("diploma",BA73)))</formula>
    </cfRule>
  </conditionalFormatting>
  <conditionalFormatting sqref="P1">
    <cfRule type="cellIs" dxfId="65" priority="30" operator="between">
      <formula>0</formula>
      <formula>200</formula>
    </cfRule>
  </conditionalFormatting>
  <conditionalFormatting sqref="V1">
    <cfRule type="cellIs" dxfId="64" priority="31" operator="between">
      <formula>1</formula>
      <formula>200</formula>
    </cfRule>
  </conditionalFormatting>
  <conditionalFormatting sqref="T1 AB1 AJ1 AR1">
    <cfRule type="cellIs" dxfId="63" priority="32" operator="between">
      <formula>0</formula>
      <formula>200</formula>
    </cfRule>
  </conditionalFormatting>
  <conditionalFormatting sqref="X1 AF1 AN1 AV1">
    <cfRule type="cellIs" dxfId="62" priority="33" operator="between">
      <formula>0</formula>
      <formula>200</formula>
    </cfRule>
  </conditionalFormatting>
  <conditionalFormatting sqref="L1:AY1048576">
    <cfRule type="cellIs" dxfId="61" priority="34" operator="greaterThan">
      <formula>150</formula>
    </cfRule>
  </conditionalFormatting>
  <conditionalFormatting sqref="BC2:BC124">
    <cfRule type="containsText" dxfId="60" priority="17" operator="containsText" text="geen actie">
      <formula>NOT(ISERROR(SEARCH("geen actie",BC2)))</formula>
    </cfRule>
    <cfRule type="containsText" dxfId="59" priority="18" operator="containsText" text="diploma">
      <formula>NOT(ISERROR(SEARCH("diploma",BC2)))</formula>
    </cfRule>
  </conditionalFormatting>
  <conditionalFormatting sqref="BA3:BA10">
    <cfRule type="expression" dxfId="58" priority="11">
      <formula>NOT(ISERROR(SEARCH("diploma",BA3)))</formula>
    </cfRule>
    <cfRule type="expression" dxfId="57" priority="12">
      <formula>NOT(ISERROR(SEARCH("diploma",BA3)))</formula>
    </cfRule>
  </conditionalFormatting>
  <conditionalFormatting sqref="E22:E25">
    <cfRule type="cellIs" dxfId="56" priority="10" operator="lessThan">
      <formula>1000</formula>
    </cfRule>
  </conditionalFormatting>
  <conditionalFormatting sqref="H24 H22">
    <cfRule type="cellIs" dxfId="55" priority="9" operator="greaterThan">
      <formula>1900</formula>
    </cfRule>
  </conditionalFormatting>
  <conditionalFormatting sqref="G2:G37 G44:G124">
    <cfRule type="cellIs" dxfId="54" priority="8" operator="greaterThanOrEqual">
      <formula>0</formula>
    </cfRule>
  </conditionalFormatting>
  <conditionalFormatting sqref="B2:B124">
    <cfRule type="containsText" dxfId="53" priority="6" operator="containsText" text="x">
      <formula>NOT(ISERROR(SEARCH("x",B2)))</formula>
    </cfRule>
    <cfRule type="containsText" dxfId="52" priority="7" operator="containsText" text="v">
      <formula>NOT(ISERROR(SEARCH("v",B2)))</formula>
    </cfRule>
  </conditionalFormatting>
  <conditionalFormatting sqref="I2:I124">
    <cfRule type="cellIs" dxfId="51" priority="3" operator="equal">
      <formula>12</formula>
    </cfRule>
    <cfRule type="cellIs" dxfId="50" priority="4" operator="lessThan">
      <formula>19</formula>
    </cfRule>
    <cfRule type="cellIs" dxfId="49" priority="5" operator="greaterThan">
      <formula>19</formula>
    </cfRule>
  </conditionalFormatting>
  <conditionalFormatting sqref="G38:G43">
    <cfRule type="cellIs" dxfId="48" priority="2" operator="greaterThanOrEqual">
      <formula>0</formula>
    </cfRule>
  </conditionalFormatting>
  <conditionalFormatting sqref="E38:E43">
    <cfRule type="cellIs" dxfId="47" priority="1" operator="lessThan">
      <formula>1000</formula>
    </cfRule>
  </conditionalFormatting>
  <pageMargins left="0.75" right="0.75" top="1" bottom="1" header="0.51180555555555496" footer="0.51180555555555496"/>
  <pageSetup paperSize="9" firstPageNumber="0" orientation="landscape" horizontalDpi="300" verticalDpi="30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4C300-A1BA-4A58-9853-6E51B3A2284E}">
  <sheetPr codeName="Blad12"/>
  <dimension ref="A1:AMV125"/>
  <sheetViews>
    <sheetView zoomScaleNormal="100" workbookViewId="0">
      <pane xSplit="9" ySplit="1" topLeftCell="AC2" activePane="bottomRight" state="frozen"/>
      <selection activeCell="I15" sqref="I15"/>
      <selection pane="topRight" activeCell="I15" sqref="I15"/>
      <selection pane="bottomLeft" activeCell="I15" sqref="I15"/>
      <selection pane="bottomRight" activeCell="AR16" sqref="AR16"/>
    </sheetView>
  </sheetViews>
  <sheetFormatPr defaultColWidth="8.85546875" defaultRowHeight="15" x14ac:dyDescent="0.25"/>
  <cols>
    <col min="1" max="1" width="4.28515625" style="148" customWidth="1"/>
    <col min="2" max="2" width="6.42578125" style="148" customWidth="1"/>
    <col min="3" max="3" width="10.140625" style="222" customWidth="1"/>
    <col min="4" max="4" width="21.42578125" style="150" customWidth="1"/>
    <col min="5" max="5" width="8.7109375" style="148" customWidth="1"/>
    <col min="6" max="6" width="12.42578125" style="148" customWidth="1"/>
    <col min="7" max="7" width="8.7109375" style="150" customWidth="1"/>
    <col min="8" max="8" width="11.42578125" style="148" customWidth="1"/>
    <col min="9" max="9" width="8.7109375" style="150" customWidth="1"/>
    <col min="10" max="10" width="8.7109375" style="324" customWidth="1"/>
    <col min="11" max="11" width="7.7109375" style="183" customWidth="1"/>
    <col min="12" max="12" width="7.28515625" style="183" customWidth="1"/>
    <col min="13" max="13" width="4.140625" style="183" customWidth="1"/>
    <col min="14" max="15" width="5" style="183" customWidth="1"/>
    <col min="16" max="16" width="5" style="211" customWidth="1"/>
    <col min="17" max="17" width="7.42578125" style="150" customWidth="1"/>
    <col min="18" max="18" width="3.7109375" style="150" customWidth="1"/>
    <col min="19" max="20" width="5" style="150" customWidth="1"/>
    <col min="21" max="21" width="6.28515625" style="211" customWidth="1"/>
    <col min="22" max="22" width="7.85546875" style="150" customWidth="1"/>
    <col min="23" max="23" width="3.7109375" style="150" customWidth="1"/>
    <col min="24" max="25" width="4" style="150" customWidth="1"/>
    <col min="26" max="26" width="6.28515625" style="211" customWidth="1"/>
    <col min="27" max="27" width="7.140625" style="150" customWidth="1"/>
    <col min="28" max="28" width="3.7109375" style="150" customWidth="1"/>
    <col min="29" max="30" width="4.28515625" style="150" customWidth="1"/>
    <col min="31" max="31" width="5.7109375" style="183" customWidth="1"/>
    <col min="32" max="32" width="7.7109375" style="150" customWidth="1"/>
    <col min="33" max="33" width="4.140625" style="150" customWidth="1"/>
    <col min="34" max="35" width="4.28515625" style="150" customWidth="1"/>
    <col min="36" max="36" width="5" style="183" customWidth="1"/>
    <col min="37" max="37" width="7.140625" style="183" customWidth="1"/>
    <col min="38" max="38" width="4.140625" style="183" customWidth="1"/>
    <col min="39" max="40" width="5" style="183" customWidth="1"/>
    <col min="41" max="41" width="5.42578125" style="183" customWidth="1"/>
    <col min="42" max="42" width="7.7109375" style="183" customWidth="1"/>
    <col min="43" max="43" width="4.140625" style="183" customWidth="1"/>
    <col min="44" max="45" width="5.42578125" style="183" customWidth="1"/>
    <col min="46" max="46" width="7.140625" style="183" customWidth="1"/>
    <col min="47" max="47" width="11.42578125" style="183" customWidth="1"/>
    <col min="48" max="51" width="5.42578125" style="183" customWidth="1"/>
    <col min="52" max="52" width="8.5703125" style="183" customWidth="1"/>
    <col min="53" max="56" width="5.42578125" style="183" customWidth="1"/>
    <col min="57" max="57" width="8.5703125" style="183" customWidth="1"/>
    <col min="58" max="58" width="5.42578125" style="183" customWidth="1"/>
    <col min="59" max="61" width="7.28515625" style="183" customWidth="1"/>
    <col min="62" max="62" width="7.42578125" style="183" customWidth="1"/>
    <col min="63" max="63" width="7.28515625" style="212" customWidth="1"/>
    <col min="64" max="64" width="8.42578125" style="183" customWidth="1"/>
    <col min="65" max="65" width="22.28515625" style="183" customWidth="1"/>
    <col min="66" max="66" width="4.7109375" style="148" customWidth="1"/>
    <col min="67" max="87" width="4.7109375" style="150" customWidth="1"/>
    <col min="88" max="267" width="8.7109375" style="150" customWidth="1"/>
    <col min="268" max="268" width="4.28515625" style="150" customWidth="1"/>
    <col min="269" max="269" width="6.42578125" style="150" customWidth="1"/>
    <col min="270" max="270" width="10.140625" style="150" customWidth="1"/>
    <col min="271" max="271" width="21.42578125" style="150" customWidth="1"/>
    <col min="272" max="272" width="8.7109375" style="150" customWidth="1"/>
    <col min="273" max="273" width="12.42578125" style="150" customWidth="1"/>
    <col min="274" max="274" width="8.7109375" style="150" customWidth="1"/>
    <col min="275" max="275" width="11.42578125" style="150" customWidth="1"/>
    <col min="276" max="313" width="8.7109375" style="150" customWidth="1"/>
    <col min="314" max="314" width="5.7109375" style="150" customWidth="1"/>
    <col min="315" max="315" width="5.42578125" style="150" customWidth="1"/>
    <col min="316" max="317" width="7.28515625" style="150" customWidth="1"/>
    <col min="318" max="318" width="7.42578125" style="150" customWidth="1"/>
    <col min="319" max="319" width="7.28515625" style="150" customWidth="1"/>
    <col min="320" max="320" width="8.42578125" style="150" customWidth="1"/>
    <col min="321" max="321" width="22.28515625" style="150" customWidth="1"/>
    <col min="322" max="322" width="4.28515625" style="150" customWidth="1"/>
    <col min="323" max="343" width="4.7109375" style="150" customWidth="1"/>
    <col min="344" max="523" width="8.7109375" style="150" customWidth="1"/>
    <col min="524" max="524" width="4.28515625" style="150" customWidth="1"/>
    <col min="525" max="525" width="6.42578125" style="150" customWidth="1"/>
    <col min="526" max="526" width="10.140625" style="150" customWidth="1"/>
    <col min="527" max="527" width="21.42578125" style="150" customWidth="1"/>
    <col min="528" max="528" width="8.7109375" style="150" customWidth="1"/>
    <col min="529" max="529" width="12.42578125" style="150" customWidth="1"/>
    <col min="530" max="530" width="8.7109375" style="150" customWidth="1"/>
    <col min="531" max="531" width="11.42578125" style="150" customWidth="1"/>
    <col min="532" max="569" width="8.7109375" style="150" customWidth="1"/>
    <col min="570" max="570" width="5.7109375" style="150" customWidth="1"/>
    <col min="571" max="571" width="5.42578125" style="150" customWidth="1"/>
    <col min="572" max="573" width="7.28515625" style="150" customWidth="1"/>
    <col min="574" max="574" width="7.42578125" style="150" customWidth="1"/>
    <col min="575" max="575" width="7.28515625" style="150" customWidth="1"/>
    <col min="576" max="576" width="8.42578125" style="150" customWidth="1"/>
    <col min="577" max="577" width="22.28515625" style="150" customWidth="1"/>
    <col min="578" max="578" width="4.28515625" style="150" customWidth="1"/>
    <col min="579" max="599" width="4.7109375" style="150" customWidth="1"/>
    <col min="600" max="779" width="8.7109375" style="150" customWidth="1"/>
    <col min="780" max="780" width="4.28515625" style="150" customWidth="1"/>
    <col min="781" max="781" width="6.42578125" style="150" customWidth="1"/>
    <col min="782" max="782" width="10.140625" style="150" customWidth="1"/>
    <col min="783" max="783" width="21.42578125" style="150" customWidth="1"/>
    <col min="784" max="784" width="8.7109375" style="150" customWidth="1"/>
    <col min="785" max="785" width="12.42578125" style="150" customWidth="1"/>
    <col min="786" max="786" width="8.7109375" style="150" customWidth="1"/>
    <col min="787" max="787" width="11.42578125" style="150" customWidth="1"/>
    <col min="788" max="825" width="8.7109375" style="150" customWidth="1"/>
    <col min="826" max="826" width="5.7109375" style="150" customWidth="1"/>
    <col min="827" max="827" width="5.42578125" style="150" customWidth="1"/>
    <col min="828" max="829" width="7.28515625" style="150" customWidth="1"/>
    <col min="830" max="830" width="7.42578125" style="150" customWidth="1"/>
    <col min="831" max="831" width="7.28515625" style="150" customWidth="1"/>
    <col min="832" max="832" width="8.42578125" style="150" customWidth="1"/>
    <col min="833" max="833" width="22.28515625" style="150" customWidth="1"/>
    <col min="834" max="834" width="4.28515625" style="150" customWidth="1"/>
    <col min="835" max="855" width="4.7109375" style="150" customWidth="1"/>
    <col min="856" max="1036" width="8.7109375" style="150" customWidth="1"/>
    <col min="1037" max="16384" width="8.85546875" style="156"/>
  </cols>
  <sheetData>
    <row r="1" spans="1:74" s="211" customFormat="1" ht="55.9" customHeight="1" x14ac:dyDescent="0.5">
      <c r="A1" s="149" t="s">
        <v>207</v>
      </c>
      <c r="B1" s="157" t="s">
        <v>208</v>
      </c>
      <c r="C1" s="503">
        <f>COUNTIF(C2:C128,"1")</f>
        <v>0</v>
      </c>
      <c r="D1" s="160" t="s">
        <v>210</v>
      </c>
      <c r="E1" s="214" t="s">
        <v>211</v>
      </c>
      <c r="F1" s="160" t="s">
        <v>212</v>
      </c>
      <c r="G1" s="163" t="s">
        <v>306</v>
      </c>
      <c r="H1" s="160" t="s">
        <v>214</v>
      </c>
      <c r="I1" s="160" t="s">
        <v>432</v>
      </c>
      <c r="J1" s="162" t="s">
        <v>216</v>
      </c>
      <c r="K1" s="229" t="s">
        <v>217</v>
      </c>
      <c r="L1" s="165" t="s">
        <v>218</v>
      </c>
      <c r="M1" s="165" t="s">
        <v>413</v>
      </c>
      <c r="N1" s="165" t="s">
        <v>219</v>
      </c>
      <c r="O1" s="165" t="s">
        <v>414</v>
      </c>
      <c r="P1" s="166" t="s">
        <v>220</v>
      </c>
      <c r="Q1" s="165" t="s">
        <v>221</v>
      </c>
      <c r="R1" s="165" t="s">
        <v>99</v>
      </c>
      <c r="S1" s="167" t="s">
        <v>219</v>
      </c>
      <c r="T1" s="167" t="s">
        <v>414</v>
      </c>
      <c r="U1" s="166" t="s">
        <v>223</v>
      </c>
      <c r="V1" s="165" t="s">
        <v>221</v>
      </c>
      <c r="W1" s="165" t="s">
        <v>99</v>
      </c>
      <c r="X1" s="167" t="s">
        <v>226</v>
      </c>
      <c r="Y1" s="167" t="s">
        <v>414</v>
      </c>
      <c r="Z1" s="168" t="s">
        <v>224</v>
      </c>
      <c r="AA1" s="165" t="s">
        <v>221</v>
      </c>
      <c r="AB1" s="165" t="s">
        <v>99</v>
      </c>
      <c r="AC1" s="167" t="s">
        <v>226</v>
      </c>
      <c r="AD1" s="167" t="s">
        <v>414</v>
      </c>
      <c r="AE1" s="166" t="s">
        <v>225</v>
      </c>
      <c r="AF1" s="165" t="s">
        <v>221</v>
      </c>
      <c r="AG1" s="165" t="s">
        <v>99</v>
      </c>
      <c r="AH1" s="169" t="s">
        <v>226</v>
      </c>
      <c r="AI1" s="169" t="s">
        <v>414</v>
      </c>
      <c r="AJ1" s="168" t="s">
        <v>227</v>
      </c>
      <c r="AK1" s="165" t="s">
        <v>221</v>
      </c>
      <c r="AL1" s="165" t="s">
        <v>99</v>
      </c>
      <c r="AM1" s="169" t="s">
        <v>226</v>
      </c>
      <c r="AN1" s="169" t="s">
        <v>414</v>
      </c>
      <c r="AO1" s="168" t="s">
        <v>228</v>
      </c>
      <c r="AP1" s="165" t="s">
        <v>221</v>
      </c>
      <c r="AQ1" s="165" t="s">
        <v>99</v>
      </c>
      <c r="AR1" s="169" t="s">
        <v>226</v>
      </c>
      <c r="AS1" s="169" t="s">
        <v>414</v>
      </c>
      <c r="AT1" s="168" t="s">
        <v>230</v>
      </c>
      <c r="AU1" s="165" t="s">
        <v>221</v>
      </c>
      <c r="AV1" s="165" t="s">
        <v>99</v>
      </c>
      <c r="AW1" s="169" t="s">
        <v>226</v>
      </c>
      <c r="AX1" s="169" t="s">
        <v>414</v>
      </c>
      <c r="AY1" s="168" t="s">
        <v>231</v>
      </c>
      <c r="AZ1" s="165" t="s">
        <v>221</v>
      </c>
      <c r="BA1" s="165" t="s">
        <v>99</v>
      </c>
      <c r="BB1" s="169" t="s">
        <v>226</v>
      </c>
      <c r="BC1" s="169" t="s">
        <v>414</v>
      </c>
      <c r="BD1" s="168" t="s">
        <v>232</v>
      </c>
      <c r="BE1" s="165" t="s">
        <v>221</v>
      </c>
      <c r="BF1" s="165" t="s">
        <v>99</v>
      </c>
      <c r="BG1" s="169" t="s">
        <v>226</v>
      </c>
      <c r="BH1" s="169" t="s">
        <v>414</v>
      </c>
      <c r="BI1" s="168" t="s">
        <v>233</v>
      </c>
      <c r="BJ1" s="170" t="s">
        <v>234</v>
      </c>
      <c r="BK1" s="171" t="s">
        <v>235</v>
      </c>
      <c r="BL1" s="170" t="s">
        <v>236</v>
      </c>
      <c r="BM1" s="172" t="s">
        <v>237</v>
      </c>
      <c r="BN1" s="149" t="s">
        <v>482</v>
      </c>
    </row>
    <row r="2" spans="1:74" s="211" customFormat="1" x14ac:dyDescent="0.25">
      <c r="A2" s="149">
        <v>1</v>
      </c>
      <c r="B2" s="149" t="str">
        <f t="shared" ref="B2:B33" si="0">IF(A2=BN2,"v","x")</f>
        <v>v</v>
      </c>
      <c r="C2" s="202"/>
      <c r="D2" s="311" t="s">
        <v>483</v>
      </c>
      <c r="E2" s="153">
        <v>118547</v>
      </c>
      <c r="F2" s="153" t="s">
        <v>462</v>
      </c>
      <c r="G2" s="153">
        <f t="shared" ref="G2:G33" si="1">SUM(K2+P2+U2+Z2+AE2+AJ2+AO2+AT2+AY2+BD2+BI2)</f>
        <v>114.20454545454545</v>
      </c>
      <c r="H2" s="153">
        <v>2012</v>
      </c>
      <c r="I2" s="178">
        <f>Aantallen!$B$1-H2</f>
        <v>8</v>
      </c>
      <c r="J2" s="187">
        <f t="shared" ref="J2:J33" si="2">G2-K2</f>
        <v>0</v>
      </c>
      <c r="K2" s="164">
        <v>114.20454545454545</v>
      </c>
      <c r="L2" s="180">
        <v>1</v>
      </c>
      <c r="M2" s="180"/>
      <c r="N2" s="180"/>
      <c r="O2" s="180"/>
      <c r="P2" s="276">
        <f t="shared" ref="P2:P33" si="3">(SUM(M2*10+N2)/L2*10)+O2</f>
        <v>0</v>
      </c>
      <c r="Q2" s="180">
        <v>1</v>
      </c>
      <c r="R2" s="180"/>
      <c r="S2" s="180"/>
      <c r="T2" s="180"/>
      <c r="U2" s="276">
        <f t="shared" ref="U2:U33" si="4">(SUM(R2*10+S2)/Q2*10)+T2</f>
        <v>0</v>
      </c>
      <c r="V2" s="180">
        <v>1</v>
      </c>
      <c r="W2" s="180"/>
      <c r="X2" s="180"/>
      <c r="Y2" s="180"/>
      <c r="Z2" s="276">
        <f t="shared" ref="Z2:Z33" si="5">(SUM(W2*10+X2)/V2*10)+Y2</f>
        <v>0</v>
      </c>
      <c r="AA2" s="180">
        <v>1</v>
      </c>
      <c r="AB2" s="180"/>
      <c r="AC2" s="180"/>
      <c r="AD2" s="180"/>
      <c r="AE2" s="276">
        <f t="shared" ref="AE2:AE33" si="6">(SUM(AB2*10+AC2)/AA2*10)+AD2</f>
        <v>0</v>
      </c>
      <c r="AF2" s="180">
        <v>1</v>
      </c>
      <c r="AG2" s="180"/>
      <c r="AH2" s="180"/>
      <c r="AI2" s="180"/>
      <c r="AJ2" s="276">
        <f t="shared" ref="AJ2:AJ33" si="7">(SUM(AG2*10+AH2)/AF2*10)+AI2</f>
        <v>0</v>
      </c>
      <c r="AK2" s="180">
        <v>1</v>
      </c>
      <c r="AL2" s="180"/>
      <c r="AM2" s="180"/>
      <c r="AN2" s="180"/>
      <c r="AO2" s="276">
        <f t="shared" ref="AO2:AO33" si="8">(SUM(AL2*10+AM2)/AK2*10)+AN2</f>
        <v>0</v>
      </c>
      <c r="AP2" s="180">
        <v>1</v>
      </c>
      <c r="AQ2" s="180"/>
      <c r="AR2" s="180"/>
      <c r="AS2" s="180"/>
      <c r="AT2" s="276">
        <f t="shared" ref="AT2:AT33" si="9">(SUM(AQ2*10+AR2)/AP2*10)+AS2</f>
        <v>0</v>
      </c>
      <c r="AU2" s="180">
        <v>1</v>
      </c>
      <c r="AV2" s="180"/>
      <c r="AW2" s="180"/>
      <c r="AX2" s="180"/>
      <c r="AY2" s="276">
        <f t="shared" ref="AY2:AY33" si="10">(SUM(AV2*10+AW2)/AU2*10)+AX2</f>
        <v>0</v>
      </c>
      <c r="AZ2" s="180">
        <v>1</v>
      </c>
      <c r="BA2" s="180"/>
      <c r="BB2" s="180"/>
      <c r="BC2" s="180"/>
      <c r="BD2" s="276">
        <f t="shared" ref="BD2:BD33" si="11">(SUM(BA2*10+BB2)/AZ2*10)+BC2</f>
        <v>0</v>
      </c>
      <c r="BE2" s="180">
        <v>1</v>
      </c>
      <c r="BF2" s="180"/>
      <c r="BG2" s="180"/>
      <c r="BH2" s="180"/>
      <c r="BI2" s="276">
        <f t="shared" ref="BI2:BI33" si="12">(SUM(BF2*10+BG2)/BE2*10)+BH2</f>
        <v>0</v>
      </c>
      <c r="BJ2" s="153">
        <f t="shared" ref="BJ2:BJ33" si="13">IF(G2&lt;250,0,IF(G2&lt;500,250,IF(G2&lt;750,"500",IF(G2&lt;1000,750,IF(G2&lt;1500,1000,IF(G2&lt;2000,1500,IF(G2&lt;2500,2000,IF(G2&lt;3000,2500,3000))))))))</f>
        <v>0</v>
      </c>
      <c r="BK2" s="182">
        <v>0</v>
      </c>
      <c r="BL2" s="153">
        <f t="shared" ref="BL2:BL33" si="14">BJ2-BK2</f>
        <v>0</v>
      </c>
      <c r="BM2" s="153" t="str">
        <f t="shared" ref="BM2:BM33" si="15">IF(BL2=0,"geen actie",CONCATENATE("diploma uitschrijven: ",BJ2," punten"))</f>
        <v>geen actie</v>
      </c>
      <c r="BN2" s="149">
        <v>1</v>
      </c>
    </row>
    <row r="3" spans="1:74" s="211" customFormat="1" x14ac:dyDescent="0.25">
      <c r="A3" s="149">
        <v>2</v>
      </c>
      <c r="B3" s="149" t="str">
        <f t="shared" si="0"/>
        <v>v</v>
      </c>
      <c r="C3" s="149"/>
      <c r="D3" s="174" t="s">
        <v>484</v>
      </c>
      <c r="E3" s="191">
        <v>117111</v>
      </c>
      <c r="F3" s="187" t="s">
        <v>254</v>
      </c>
      <c r="G3" s="153">
        <f t="shared" si="1"/>
        <v>683</v>
      </c>
      <c r="H3" s="153">
        <v>2008</v>
      </c>
      <c r="I3" s="178">
        <f>Aantallen!$B$1-H3</f>
        <v>12</v>
      </c>
      <c r="J3" s="187">
        <f t="shared" si="2"/>
        <v>104</v>
      </c>
      <c r="K3" s="164">
        <v>579</v>
      </c>
      <c r="L3" s="180">
        <v>10</v>
      </c>
      <c r="M3" s="180">
        <v>6</v>
      </c>
      <c r="N3" s="180">
        <v>44</v>
      </c>
      <c r="O3" s="180"/>
      <c r="P3" s="276">
        <f t="shared" si="3"/>
        <v>104</v>
      </c>
      <c r="Q3" s="180">
        <v>1</v>
      </c>
      <c r="R3" s="180"/>
      <c r="S3" s="180"/>
      <c r="T3" s="180"/>
      <c r="U3" s="276">
        <f t="shared" si="4"/>
        <v>0</v>
      </c>
      <c r="V3" s="180">
        <v>1</v>
      </c>
      <c r="W3" s="180"/>
      <c r="X3" s="180"/>
      <c r="Y3" s="180"/>
      <c r="Z3" s="276">
        <f t="shared" si="5"/>
        <v>0</v>
      </c>
      <c r="AA3" s="180">
        <v>1</v>
      </c>
      <c r="AB3" s="180"/>
      <c r="AC3" s="180"/>
      <c r="AD3" s="180"/>
      <c r="AE3" s="276">
        <f t="shared" si="6"/>
        <v>0</v>
      </c>
      <c r="AF3" s="180">
        <v>1</v>
      </c>
      <c r="AG3" s="180"/>
      <c r="AH3" s="180"/>
      <c r="AI3" s="180"/>
      <c r="AJ3" s="276">
        <f t="shared" si="7"/>
        <v>0</v>
      </c>
      <c r="AK3" s="180">
        <v>1</v>
      </c>
      <c r="AL3" s="180"/>
      <c r="AM3" s="180"/>
      <c r="AN3" s="180"/>
      <c r="AO3" s="276">
        <f t="shared" si="8"/>
        <v>0</v>
      </c>
      <c r="AP3" s="180">
        <v>1</v>
      </c>
      <c r="AQ3" s="180"/>
      <c r="AR3" s="180"/>
      <c r="AS3" s="180"/>
      <c r="AT3" s="276">
        <f t="shared" si="9"/>
        <v>0</v>
      </c>
      <c r="AU3" s="180">
        <v>1</v>
      </c>
      <c r="AV3" s="180"/>
      <c r="AW3" s="180"/>
      <c r="AX3" s="180"/>
      <c r="AY3" s="276">
        <f t="shared" si="10"/>
        <v>0</v>
      </c>
      <c r="AZ3" s="180">
        <v>1</v>
      </c>
      <c r="BA3" s="180"/>
      <c r="BB3" s="180"/>
      <c r="BC3" s="180"/>
      <c r="BD3" s="276">
        <f t="shared" si="11"/>
        <v>0</v>
      </c>
      <c r="BE3" s="180">
        <v>1</v>
      </c>
      <c r="BF3" s="180"/>
      <c r="BG3" s="180"/>
      <c r="BH3" s="180"/>
      <c r="BI3" s="276">
        <f t="shared" si="12"/>
        <v>0</v>
      </c>
      <c r="BJ3" s="153" t="str">
        <f t="shared" si="13"/>
        <v>500</v>
      </c>
      <c r="BK3" s="182">
        <v>500</v>
      </c>
      <c r="BL3" s="153">
        <f t="shared" si="14"/>
        <v>0</v>
      </c>
      <c r="BM3" s="153" t="str">
        <f t="shared" si="15"/>
        <v>geen actie</v>
      </c>
      <c r="BN3" s="149">
        <v>2</v>
      </c>
    </row>
    <row r="4" spans="1:74" s="211" customFormat="1" ht="16.149999999999999" customHeight="1" x14ac:dyDescent="0.25">
      <c r="A4" s="149">
        <v>3</v>
      </c>
      <c r="B4" s="149" t="str">
        <f t="shared" si="0"/>
        <v>v</v>
      </c>
      <c r="C4" s="149"/>
      <c r="D4" s="323" t="s">
        <v>485</v>
      </c>
      <c r="E4" s="153">
        <v>116408</v>
      </c>
      <c r="F4" s="153" t="s">
        <v>486</v>
      </c>
      <c r="G4" s="153">
        <f t="shared" si="1"/>
        <v>465.83333333333331</v>
      </c>
      <c r="H4" s="153">
        <v>2008</v>
      </c>
      <c r="I4" s="178">
        <f>Aantallen!$B$1-H4</f>
        <v>12</v>
      </c>
      <c r="J4" s="187">
        <f t="shared" si="2"/>
        <v>122</v>
      </c>
      <c r="K4" s="164">
        <v>343.83333333333331</v>
      </c>
      <c r="L4" s="180">
        <v>10</v>
      </c>
      <c r="M4" s="180">
        <v>8</v>
      </c>
      <c r="N4" s="180">
        <v>42</v>
      </c>
      <c r="O4" s="180"/>
      <c r="P4" s="276">
        <f t="shared" si="3"/>
        <v>122</v>
      </c>
      <c r="Q4" s="180">
        <v>1</v>
      </c>
      <c r="R4" s="180"/>
      <c r="S4" s="180"/>
      <c r="T4" s="180"/>
      <c r="U4" s="276">
        <f t="shared" si="4"/>
        <v>0</v>
      </c>
      <c r="V4" s="180">
        <v>1</v>
      </c>
      <c r="W4" s="180"/>
      <c r="X4" s="180"/>
      <c r="Y4" s="180"/>
      <c r="Z4" s="276">
        <f t="shared" si="5"/>
        <v>0</v>
      </c>
      <c r="AA4" s="180">
        <v>1</v>
      </c>
      <c r="AB4" s="180"/>
      <c r="AC4" s="180"/>
      <c r="AD4" s="180"/>
      <c r="AE4" s="276">
        <f t="shared" si="6"/>
        <v>0</v>
      </c>
      <c r="AF4" s="180">
        <v>1</v>
      </c>
      <c r="AG4" s="180"/>
      <c r="AH4" s="180"/>
      <c r="AI4" s="180"/>
      <c r="AJ4" s="276">
        <f t="shared" si="7"/>
        <v>0</v>
      </c>
      <c r="AK4" s="180">
        <v>1</v>
      </c>
      <c r="AL4" s="180"/>
      <c r="AM4" s="180"/>
      <c r="AN4" s="180"/>
      <c r="AO4" s="276">
        <f t="shared" si="8"/>
        <v>0</v>
      </c>
      <c r="AP4" s="180">
        <v>1</v>
      </c>
      <c r="AQ4" s="180"/>
      <c r="AR4" s="180"/>
      <c r="AS4" s="180"/>
      <c r="AT4" s="276">
        <f t="shared" si="9"/>
        <v>0</v>
      </c>
      <c r="AU4" s="180">
        <v>1</v>
      </c>
      <c r="AV4" s="180"/>
      <c r="AW4" s="180"/>
      <c r="AX4" s="180"/>
      <c r="AY4" s="276">
        <f t="shared" si="10"/>
        <v>0</v>
      </c>
      <c r="AZ4" s="180">
        <v>1</v>
      </c>
      <c r="BA4" s="180"/>
      <c r="BB4" s="180"/>
      <c r="BC4" s="180"/>
      <c r="BD4" s="276">
        <f t="shared" si="11"/>
        <v>0</v>
      </c>
      <c r="BE4" s="180">
        <v>1</v>
      </c>
      <c r="BF4" s="180"/>
      <c r="BG4" s="180"/>
      <c r="BH4" s="180"/>
      <c r="BI4" s="276">
        <f t="shared" si="12"/>
        <v>0</v>
      </c>
      <c r="BJ4" s="153">
        <f t="shared" si="13"/>
        <v>250</v>
      </c>
      <c r="BK4" s="182">
        <v>250</v>
      </c>
      <c r="BL4" s="153">
        <f t="shared" si="14"/>
        <v>0</v>
      </c>
      <c r="BM4" s="153" t="str">
        <f t="shared" si="15"/>
        <v>geen actie</v>
      </c>
      <c r="BN4" s="149">
        <v>3</v>
      </c>
    </row>
    <row r="5" spans="1:74" s="211" customFormat="1" x14ac:dyDescent="0.25">
      <c r="A5" s="149">
        <v>14</v>
      </c>
      <c r="B5" s="149" t="str">
        <f t="shared" si="0"/>
        <v>v</v>
      </c>
      <c r="C5" s="467"/>
      <c r="D5" s="311" t="s">
        <v>653</v>
      </c>
      <c r="E5" s="153">
        <v>118446</v>
      </c>
      <c r="F5" s="153" t="s">
        <v>440</v>
      </c>
      <c r="G5" s="153">
        <f t="shared" si="1"/>
        <v>63</v>
      </c>
      <c r="H5" s="153">
        <v>2009</v>
      </c>
      <c r="I5" s="178">
        <f>Aantallen!$B$1-H5</f>
        <v>11</v>
      </c>
      <c r="J5" s="187">
        <f t="shared" si="2"/>
        <v>63</v>
      </c>
      <c r="K5" s="164"/>
      <c r="L5" s="180">
        <v>1</v>
      </c>
      <c r="M5" s="180"/>
      <c r="N5" s="180"/>
      <c r="O5" s="180"/>
      <c r="P5" s="276">
        <f t="shared" si="3"/>
        <v>0</v>
      </c>
      <c r="Q5" s="180">
        <v>10</v>
      </c>
      <c r="R5" s="180">
        <v>3</v>
      </c>
      <c r="S5" s="180">
        <v>33</v>
      </c>
      <c r="T5" s="180"/>
      <c r="U5" s="276">
        <f t="shared" si="4"/>
        <v>63</v>
      </c>
      <c r="V5" s="180">
        <v>1</v>
      </c>
      <c r="W5" s="180"/>
      <c r="X5" s="180"/>
      <c r="Y5" s="180"/>
      <c r="Z5" s="276">
        <f t="shared" si="5"/>
        <v>0</v>
      </c>
      <c r="AA5" s="180">
        <v>1</v>
      </c>
      <c r="AB5" s="180"/>
      <c r="AC5" s="180"/>
      <c r="AD5" s="180"/>
      <c r="AE5" s="276">
        <f t="shared" si="6"/>
        <v>0</v>
      </c>
      <c r="AF5" s="180">
        <v>1</v>
      </c>
      <c r="AG5" s="180"/>
      <c r="AH5" s="180"/>
      <c r="AI5" s="180"/>
      <c r="AJ5" s="276">
        <f t="shared" si="7"/>
        <v>0</v>
      </c>
      <c r="AK5" s="180">
        <v>1</v>
      </c>
      <c r="AL5" s="180"/>
      <c r="AM5" s="180"/>
      <c r="AN5" s="180"/>
      <c r="AO5" s="276">
        <f t="shared" si="8"/>
        <v>0</v>
      </c>
      <c r="AP5" s="180">
        <v>1</v>
      </c>
      <c r="AQ5" s="180"/>
      <c r="AR5" s="180"/>
      <c r="AS5" s="180"/>
      <c r="AT5" s="276">
        <f t="shared" si="9"/>
        <v>0</v>
      </c>
      <c r="AU5" s="180">
        <v>1</v>
      </c>
      <c r="AV5" s="180"/>
      <c r="AW5" s="180"/>
      <c r="AX5" s="180"/>
      <c r="AY5" s="276">
        <f t="shared" si="10"/>
        <v>0</v>
      </c>
      <c r="AZ5" s="180">
        <v>1</v>
      </c>
      <c r="BA5" s="180"/>
      <c r="BB5" s="180"/>
      <c r="BC5" s="180"/>
      <c r="BD5" s="276">
        <f t="shared" si="11"/>
        <v>0</v>
      </c>
      <c r="BE5" s="180">
        <v>1</v>
      </c>
      <c r="BF5" s="180"/>
      <c r="BG5" s="180"/>
      <c r="BH5" s="180"/>
      <c r="BI5" s="276">
        <f t="shared" si="12"/>
        <v>0</v>
      </c>
      <c r="BJ5" s="153">
        <f t="shared" si="13"/>
        <v>0</v>
      </c>
      <c r="BK5" s="182">
        <v>0</v>
      </c>
      <c r="BL5" s="153">
        <f t="shared" si="14"/>
        <v>0</v>
      </c>
      <c r="BM5" s="153" t="str">
        <f t="shared" si="15"/>
        <v>geen actie</v>
      </c>
      <c r="BN5" s="149">
        <v>14</v>
      </c>
      <c r="BV5" s="211">
        <v>3</v>
      </c>
    </row>
    <row r="6" spans="1:74" s="211" customFormat="1" x14ac:dyDescent="0.25">
      <c r="A6" s="149">
        <v>4</v>
      </c>
      <c r="B6" s="149" t="str">
        <f t="shared" si="0"/>
        <v>v</v>
      </c>
      <c r="C6" s="202"/>
      <c r="D6" s="311" t="s">
        <v>661</v>
      </c>
      <c r="E6" s="153">
        <v>117570</v>
      </c>
      <c r="F6" s="153" t="s">
        <v>446</v>
      </c>
      <c r="G6" s="153">
        <f t="shared" si="1"/>
        <v>345.72619047619048</v>
      </c>
      <c r="H6" s="153">
        <v>2007</v>
      </c>
      <c r="I6" s="178">
        <f>Aantallen!$B$1-H6</f>
        <v>13</v>
      </c>
      <c r="J6" s="187">
        <f t="shared" si="2"/>
        <v>0</v>
      </c>
      <c r="K6" s="164">
        <v>345.72619047619048</v>
      </c>
      <c r="L6" s="180">
        <v>1</v>
      </c>
      <c r="M6" s="180"/>
      <c r="N6" s="180"/>
      <c r="O6" s="180"/>
      <c r="P6" s="276">
        <f t="shared" si="3"/>
        <v>0</v>
      </c>
      <c r="Q6" s="180">
        <v>1</v>
      </c>
      <c r="R6" s="180"/>
      <c r="S6" s="180"/>
      <c r="T6" s="180"/>
      <c r="U6" s="276">
        <f t="shared" si="4"/>
        <v>0</v>
      </c>
      <c r="V6" s="180">
        <v>1</v>
      </c>
      <c r="W6" s="180"/>
      <c r="X6" s="180"/>
      <c r="Y6" s="180"/>
      <c r="Z6" s="276">
        <f t="shared" si="5"/>
        <v>0</v>
      </c>
      <c r="AA6" s="180">
        <v>1</v>
      </c>
      <c r="AB6" s="180"/>
      <c r="AC6" s="180"/>
      <c r="AD6" s="180"/>
      <c r="AE6" s="276">
        <f t="shared" si="6"/>
        <v>0</v>
      </c>
      <c r="AF6" s="180">
        <v>1</v>
      </c>
      <c r="AG6" s="180"/>
      <c r="AH6" s="180"/>
      <c r="AI6" s="180"/>
      <c r="AJ6" s="276">
        <f t="shared" si="7"/>
        <v>0</v>
      </c>
      <c r="AK6" s="180">
        <v>1</v>
      </c>
      <c r="AL6" s="180"/>
      <c r="AM6" s="180"/>
      <c r="AN6" s="180"/>
      <c r="AO6" s="276">
        <f t="shared" si="8"/>
        <v>0</v>
      </c>
      <c r="AP6" s="180">
        <v>1</v>
      </c>
      <c r="AQ6" s="180"/>
      <c r="AR6" s="180"/>
      <c r="AS6" s="180"/>
      <c r="AT6" s="276">
        <f t="shared" si="9"/>
        <v>0</v>
      </c>
      <c r="AU6" s="180">
        <v>1</v>
      </c>
      <c r="AV6" s="180"/>
      <c r="AW6" s="180"/>
      <c r="AX6" s="180"/>
      <c r="AY6" s="276">
        <f t="shared" si="10"/>
        <v>0</v>
      </c>
      <c r="AZ6" s="180">
        <v>1</v>
      </c>
      <c r="BA6" s="180"/>
      <c r="BB6" s="180"/>
      <c r="BC6" s="180"/>
      <c r="BD6" s="276">
        <f t="shared" si="11"/>
        <v>0</v>
      </c>
      <c r="BE6" s="180">
        <v>1</v>
      </c>
      <c r="BF6" s="180"/>
      <c r="BG6" s="180"/>
      <c r="BH6" s="180"/>
      <c r="BI6" s="276">
        <f t="shared" si="12"/>
        <v>0</v>
      </c>
      <c r="BJ6" s="153">
        <f t="shared" si="13"/>
        <v>250</v>
      </c>
      <c r="BK6" s="182">
        <v>250</v>
      </c>
      <c r="BL6" s="153">
        <f t="shared" si="14"/>
        <v>0</v>
      </c>
      <c r="BM6" s="153" t="str">
        <f t="shared" si="15"/>
        <v>geen actie</v>
      </c>
      <c r="BN6" s="149">
        <v>4</v>
      </c>
    </row>
    <row r="7" spans="1:74" s="211" customFormat="1" x14ac:dyDescent="0.25">
      <c r="A7" s="149">
        <v>5</v>
      </c>
      <c r="B7" s="149" t="str">
        <f t="shared" si="0"/>
        <v>v</v>
      </c>
      <c r="C7" s="149"/>
      <c r="D7" s="323" t="s">
        <v>487</v>
      </c>
      <c r="E7" s="153">
        <v>117974</v>
      </c>
      <c r="F7" s="153" t="s">
        <v>488</v>
      </c>
      <c r="G7" s="153">
        <f t="shared" si="1"/>
        <v>356.95959595959596</v>
      </c>
      <c r="H7" s="153">
        <v>2011</v>
      </c>
      <c r="I7" s="178">
        <f>Aantallen!$B$1-H7</f>
        <v>9</v>
      </c>
      <c r="J7" s="187">
        <f t="shared" si="2"/>
        <v>146</v>
      </c>
      <c r="K7" s="164">
        <v>210.95959595959596</v>
      </c>
      <c r="L7" s="180">
        <v>10</v>
      </c>
      <c r="M7" s="180">
        <v>3</v>
      </c>
      <c r="N7" s="180">
        <v>31</v>
      </c>
      <c r="O7" s="180"/>
      <c r="P7" s="276">
        <f t="shared" si="3"/>
        <v>61</v>
      </c>
      <c r="Q7" s="180">
        <v>10</v>
      </c>
      <c r="R7" s="180">
        <v>5</v>
      </c>
      <c r="S7" s="180">
        <v>35</v>
      </c>
      <c r="T7" s="180"/>
      <c r="U7" s="276">
        <f t="shared" si="4"/>
        <v>85</v>
      </c>
      <c r="V7" s="180">
        <v>1</v>
      </c>
      <c r="W7" s="180"/>
      <c r="X7" s="180"/>
      <c r="Y7" s="180"/>
      <c r="Z7" s="276">
        <f t="shared" si="5"/>
        <v>0</v>
      </c>
      <c r="AA7" s="180">
        <v>1</v>
      </c>
      <c r="AB7" s="180"/>
      <c r="AC7" s="180"/>
      <c r="AD7" s="180"/>
      <c r="AE7" s="276">
        <f t="shared" si="6"/>
        <v>0</v>
      </c>
      <c r="AF7" s="180">
        <v>1</v>
      </c>
      <c r="AG7" s="180"/>
      <c r="AH7" s="180"/>
      <c r="AI7" s="180"/>
      <c r="AJ7" s="276">
        <f t="shared" si="7"/>
        <v>0</v>
      </c>
      <c r="AK7" s="180">
        <v>1</v>
      </c>
      <c r="AL7" s="180"/>
      <c r="AM7" s="180"/>
      <c r="AN7" s="180"/>
      <c r="AO7" s="276">
        <f t="shared" si="8"/>
        <v>0</v>
      </c>
      <c r="AP7" s="180">
        <v>1</v>
      </c>
      <c r="AQ7" s="180"/>
      <c r="AR7" s="180"/>
      <c r="AS7" s="180"/>
      <c r="AT7" s="276">
        <f t="shared" si="9"/>
        <v>0</v>
      </c>
      <c r="AU7" s="180">
        <v>1</v>
      </c>
      <c r="AV7" s="180"/>
      <c r="AW7" s="180"/>
      <c r="AX7" s="180"/>
      <c r="AY7" s="276">
        <f t="shared" si="10"/>
        <v>0</v>
      </c>
      <c r="AZ7" s="180">
        <v>1</v>
      </c>
      <c r="BA7" s="180"/>
      <c r="BB7" s="180"/>
      <c r="BC7" s="180"/>
      <c r="BD7" s="276">
        <f t="shared" si="11"/>
        <v>0</v>
      </c>
      <c r="BE7" s="180">
        <v>1</v>
      </c>
      <c r="BF7" s="180"/>
      <c r="BG7" s="180"/>
      <c r="BH7" s="180"/>
      <c r="BI7" s="276">
        <f t="shared" si="12"/>
        <v>0</v>
      </c>
      <c r="BJ7" s="153">
        <f t="shared" si="13"/>
        <v>250</v>
      </c>
      <c r="BK7" s="182">
        <v>250</v>
      </c>
      <c r="BL7" s="153">
        <f t="shared" si="14"/>
        <v>0</v>
      </c>
      <c r="BM7" s="153" t="str">
        <f t="shared" si="15"/>
        <v>geen actie</v>
      </c>
      <c r="BN7" s="149">
        <v>5</v>
      </c>
    </row>
    <row r="8" spans="1:74" s="211" customFormat="1" x14ac:dyDescent="0.25">
      <c r="A8" s="149">
        <v>6</v>
      </c>
      <c r="B8" s="149" t="str">
        <f t="shared" si="0"/>
        <v>v</v>
      </c>
      <c r="C8" s="202"/>
      <c r="D8" s="311" t="s">
        <v>489</v>
      </c>
      <c r="E8" s="153">
        <v>118081</v>
      </c>
      <c r="F8" s="153" t="s">
        <v>462</v>
      </c>
      <c r="G8" s="153">
        <f t="shared" si="1"/>
        <v>420.65476190476187</v>
      </c>
      <c r="H8" s="153">
        <v>2010</v>
      </c>
      <c r="I8" s="178">
        <f>Aantallen!$B$1-H8</f>
        <v>10</v>
      </c>
      <c r="J8" s="187">
        <f t="shared" si="2"/>
        <v>0</v>
      </c>
      <c r="K8" s="164">
        <v>420.65476190476187</v>
      </c>
      <c r="L8" s="180">
        <v>1</v>
      </c>
      <c r="M8" s="180"/>
      <c r="N8" s="180"/>
      <c r="O8" s="180"/>
      <c r="P8" s="276">
        <f t="shared" si="3"/>
        <v>0</v>
      </c>
      <c r="Q8" s="180">
        <v>1</v>
      </c>
      <c r="R8" s="180"/>
      <c r="S8" s="180"/>
      <c r="T8" s="180"/>
      <c r="U8" s="276">
        <f t="shared" si="4"/>
        <v>0</v>
      </c>
      <c r="V8" s="180">
        <v>1</v>
      </c>
      <c r="W8" s="180"/>
      <c r="X8" s="180"/>
      <c r="Y8" s="180"/>
      <c r="Z8" s="276">
        <f t="shared" si="5"/>
        <v>0</v>
      </c>
      <c r="AA8" s="180">
        <v>1</v>
      </c>
      <c r="AB8" s="180"/>
      <c r="AC8" s="180"/>
      <c r="AD8" s="180"/>
      <c r="AE8" s="276">
        <f t="shared" si="6"/>
        <v>0</v>
      </c>
      <c r="AF8" s="180">
        <v>1</v>
      </c>
      <c r="AG8" s="180"/>
      <c r="AH8" s="180"/>
      <c r="AI8" s="180"/>
      <c r="AJ8" s="276">
        <f t="shared" si="7"/>
        <v>0</v>
      </c>
      <c r="AK8" s="180">
        <v>1</v>
      </c>
      <c r="AL8" s="180"/>
      <c r="AM8" s="180"/>
      <c r="AN8" s="180"/>
      <c r="AO8" s="276">
        <f t="shared" si="8"/>
        <v>0</v>
      </c>
      <c r="AP8" s="180">
        <v>1</v>
      </c>
      <c r="AQ8" s="180"/>
      <c r="AR8" s="180"/>
      <c r="AS8" s="180"/>
      <c r="AT8" s="276">
        <f t="shared" si="9"/>
        <v>0</v>
      </c>
      <c r="AU8" s="180">
        <v>1</v>
      </c>
      <c r="AV8" s="180"/>
      <c r="AW8" s="180"/>
      <c r="AX8" s="180"/>
      <c r="AY8" s="276">
        <f t="shared" si="10"/>
        <v>0</v>
      </c>
      <c r="AZ8" s="180">
        <v>1</v>
      </c>
      <c r="BA8" s="180"/>
      <c r="BB8" s="180"/>
      <c r="BC8" s="180"/>
      <c r="BD8" s="276">
        <f t="shared" si="11"/>
        <v>0</v>
      </c>
      <c r="BE8" s="180">
        <v>1</v>
      </c>
      <c r="BF8" s="180"/>
      <c r="BG8" s="180"/>
      <c r="BH8" s="180"/>
      <c r="BI8" s="276">
        <f t="shared" si="12"/>
        <v>0</v>
      </c>
      <c r="BJ8" s="153">
        <f t="shared" si="13"/>
        <v>250</v>
      </c>
      <c r="BK8" s="182">
        <v>250</v>
      </c>
      <c r="BL8" s="153">
        <f t="shared" si="14"/>
        <v>0</v>
      </c>
      <c r="BM8" s="153" t="str">
        <f t="shared" si="15"/>
        <v>geen actie</v>
      </c>
      <c r="BN8" s="149">
        <v>6</v>
      </c>
    </row>
    <row r="9" spans="1:74" s="211" customFormat="1" ht="15.75" customHeight="1" x14ac:dyDescent="0.25">
      <c r="A9" s="149">
        <v>7</v>
      </c>
      <c r="B9" s="149" t="str">
        <f t="shared" si="0"/>
        <v>v</v>
      </c>
      <c r="C9" s="202"/>
      <c r="D9" s="311" t="s">
        <v>490</v>
      </c>
      <c r="E9" s="153">
        <v>118369</v>
      </c>
      <c r="F9" s="153" t="s">
        <v>454</v>
      </c>
      <c r="G9" s="153">
        <f t="shared" si="1"/>
        <v>75</v>
      </c>
      <c r="H9" s="153">
        <v>2008</v>
      </c>
      <c r="I9" s="178">
        <f>Aantallen!$B$1-H9</f>
        <v>12</v>
      </c>
      <c r="J9" s="187">
        <f t="shared" si="2"/>
        <v>0</v>
      </c>
      <c r="K9" s="164">
        <v>75</v>
      </c>
      <c r="L9" s="180">
        <v>1</v>
      </c>
      <c r="M9" s="180"/>
      <c r="N9" s="180"/>
      <c r="O9" s="180"/>
      <c r="P9" s="276">
        <f t="shared" si="3"/>
        <v>0</v>
      </c>
      <c r="Q9" s="180">
        <v>1</v>
      </c>
      <c r="R9" s="180"/>
      <c r="S9" s="180"/>
      <c r="T9" s="180"/>
      <c r="U9" s="276">
        <f t="shared" si="4"/>
        <v>0</v>
      </c>
      <c r="V9" s="180">
        <v>1</v>
      </c>
      <c r="W9" s="180"/>
      <c r="X9" s="180"/>
      <c r="Y9" s="180"/>
      <c r="Z9" s="276">
        <f t="shared" si="5"/>
        <v>0</v>
      </c>
      <c r="AA9" s="180">
        <v>1</v>
      </c>
      <c r="AB9" s="180"/>
      <c r="AC9" s="180"/>
      <c r="AD9" s="180"/>
      <c r="AE9" s="276">
        <f t="shared" si="6"/>
        <v>0</v>
      </c>
      <c r="AF9" s="180">
        <v>1</v>
      </c>
      <c r="AG9" s="180"/>
      <c r="AH9" s="180"/>
      <c r="AI9" s="180"/>
      <c r="AJ9" s="276">
        <f t="shared" si="7"/>
        <v>0</v>
      </c>
      <c r="AK9" s="180">
        <v>1</v>
      </c>
      <c r="AL9" s="180"/>
      <c r="AM9" s="180"/>
      <c r="AN9" s="180"/>
      <c r="AO9" s="276">
        <f t="shared" si="8"/>
        <v>0</v>
      </c>
      <c r="AP9" s="180">
        <v>1</v>
      </c>
      <c r="AQ9" s="180"/>
      <c r="AR9" s="180"/>
      <c r="AS9" s="180"/>
      <c r="AT9" s="276">
        <f t="shared" si="9"/>
        <v>0</v>
      </c>
      <c r="AU9" s="180">
        <v>1</v>
      </c>
      <c r="AV9" s="180"/>
      <c r="AW9" s="180"/>
      <c r="AX9" s="180"/>
      <c r="AY9" s="276">
        <f t="shared" si="10"/>
        <v>0</v>
      </c>
      <c r="AZ9" s="180">
        <v>1</v>
      </c>
      <c r="BA9" s="180"/>
      <c r="BB9" s="180"/>
      <c r="BC9" s="180"/>
      <c r="BD9" s="276">
        <f t="shared" si="11"/>
        <v>0</v>
      </c>
      <c r="BE9" s="180">
        <v>1</v>
      </c>
      <c r="BF9" s="180"/>
      <c r="BG9" s="180"/>
      <c r="BH9" s="180"/>
      <c r="BI9" s="276">
        <f t="shared" si="12"/>
        <v>0</v>
      </c>
      <c r="BJ9" s="153">
        <f t="shared" si="13"/>
        <v>0</v>
      </c>
      <c r="BK9" s="182">
        <v>0</v>
      </c>
      <c r="BL9" s="153">
        <f t="shared" si="14"/>
        <v>0</v>
      </c>
      <c r="BM9" s="153" t="str">
        <f t="shared" si="15"/>
        <v>geen actie</v>
      </c>
      <c r="BN9" s="149">
        <v>7</v>
      </c>
    </row>
    <row r="10" spans="1:74" s="211" customFormat="1" x14ac:dyDescent="0.25">
      <c r="A10" s="149">
        <v>8</v>
      </c>
      <c r="B10" s="149" t="str">
        <f t="shared" si="0"/>
        <v>v</v>
      </c>
      <c r="C10" s="202"/>
      <c r="D10" s="311" t="s">
        <v>662</v>
      </c>
      <c r="E10" s="153">
        <v>118368</v>
      </c>
      <c r="F10" s="153" t="s">
        <v>454</v>
      </c>
      <c r="G10" s="153">
        <f t="shared" si="1"/>
        <v>116.25</v>
      </c>
      <c r="H10" s="153">
        <v>2007</v>
      </c>
      <c r="I10" s="178">
        <f>Aantallen!$B$1-H10</f>
        <v>13</v>
      </c>
      <c r="J10" s="187">
        <f t="shared" si="2"/>
        <v>0</v>
      </c>
      <c r="K10" s="164">
        <v>116.25</v>
      </c>
      <c r="L10" s="180">
        <v>1</v>
      </c>
      <c r="M10" s="180"/>
      <c r="N10" s="180"/>
      <c r="O10" s="180"/>
      <c r="P10" s="276">
        <f t="shared" si="3"/>
        <v>0</v>
      </c>
      <c r="Q10" s="180">
        <v>1</v>
      </c>
      <c r="R10" s="180"/>
      <c r="S10" s="180"/>
      <c r="T10" s="180"/>
      <c r="U10" s="276">
        <f t="shared" si="4"/>
        <v>0</v>
      </c>
      <c r="V10" s="180">
        <v>1</v>
      </c>
      <c r="W10" s="180"/>
      <c r="X10" s="180"/>
      <c r="Y10" s="180"/>
      <c r="Z10" s="276">
        <f t="shared" si="5"/>
        <v>0</v>
      </c>
      <c r="AA10" s="180">
        <v>1</v>
      </c>
      <c r="AB10" s="180"/>
      <c r="AC10" s="180"/>
      <c r="AD10" s="180"/>
      <c r="AE10" s="276">
        <f t="shared" si="6"/>
        <v>0</v>
      </c>
      <c r="AF10" s="180">
        <v>1</v>
      </c>
      <c r="AG10" s="180"/>
      <c r="AH10" s="180"/>
      <c r="AI10" s="180"/>
      <c r="AJ10" s="276">
        <f t="shared" si="7"/>
        <v>0</v>
      </c>
      <c r="AK10" s="180">
        <v>1</v>
      </c>
      <c r="AL10" s="180"/>
      <c r="AM10" s="180"/>
      <c r="AN10" s="180"/>
      <c r="AO10" s="276">
        <f t="shared" si="8"/>
        <v>0</v>
      </c>
      <c r="AP10" s="180">
        <v>1</v>
      </c>
      <c r="AQ10" s="180"/>
      <c r="AR10" s="180"/>
      <c r="AS10" s="180"/>
      <c r="AT10" s="276">
        <f t="shared" si="9"/>
        <v>0</v>
      </c>
      <c r="AU10" s="180">
        <v>1</v>
      </c>
      <c r="AV10" s="180"/>
      <c r="AW10" s="180"/>
      <c r="AX10" s="180"/>
      <c r="AY10" s="276">
        <f t="shared" si="10"/>
        <v>0</v>
      </c>
      <c r="AZ10" s="180">
        <v>1</v>
      </c>
      <c r="BA10" s="180"/>
      <c r="BB10" s="180"/>
      <c r="BC10" s="180"/>
      <c r="BD10" s="276">
        <f t="shared" si="11"/>
        <v>0</v>
      </c>
      <c r="BE10" s="180">
        <v>1</v>
      </c>
      <c r="BF10" s="180"/>
      <c r="BG10" s="180"/>
      <c r="BH10" s="180"/>
      <c r="BI10" s="276">
        <f t="shared" si="12"/>
        <v>0</v>
      </c>
      <c r="BJ10" s="153">
        <f t="shared" si="13"/>
        <v>0</v>
      </c>
      <c r="BK10" s="182">
        <v>0</v>
      </c>
      <c r="BL10" s="153">
        <f t="shared" si="14"/>
        <v>0</v>
      </c>
      <c r="BM10" s="153" t="str">
        <f t="shared" si="15"/>
        <v>geen actie</v>
      </c>
      <c r="BN10" s="149">
        <v>8</v>
      </c>
    </row>
    <row r="11" spans="1:74" s="211" customFormat="1" ht="13.15" customHeight="1" x14ac:dyDescent="0.25">
      <c r="A11" s="149">
        <v>9</v>
      </c>
      <c r="B11" s="149" t="str">
        <f t="shared" si="0"/>
        <v>v</v>
      </c>
      <c r="C11" s="468"/>
      <c r="D11" s="311" t="s">
        <v>664</v>
      </c>
      <c r="E11" s="153">
        <v>118397</v>
      </c>
      <c r="F11" s="153" t="s">
        <v>488</v>
      </c>
      <c r="G11" s="153">
        <f t="shared" si="1"/>
        <v>315.83333333333337</v>
      </c>
      <c r="H11" s="153">
        <v>2010</v>
      </c>
      <c r="I11" s="178">
        <f>Aantallen!$B$1-H11</f>
        <v>10</v>
      </c>
      <c r="J11" s="187">
        <f t="shared" si="2"/>
        <v>121.11111111111114</v>
      </c>
      <c r="K11" s="164">
        <v>194.72222222222223</v>
      </c>
      <c r="L11" s="180">
        <v>1</v>
      </c>
      <c r="M11" s="180"/>
      <c r="N11" s="180"/>
      <c r="O11" s="180"/>
      <c r="P11" s="276">
        <f t="shared" si="3"/>
        <v>0</v>
      </c>
      <c r="Q11" s="180">
        <v>1</v>
      </c>
      <c r="R11" s="180"/>
      <c r="S11" s="180"/>
      <c r="T11" s="180"/>
      <c r="U11" s="276">
        <f t="shared" si="4"/>
        <v>0</v>
      </c>
      <c r="V11" s="180">
        <v>1</v>
      </c>
      <c r="W11" s="180"/>
      <c r="X11" s="180"/>
      <c r="Y11" s="180"/>
      <c r="Z11" s="276">
        <f t="shared" si="5"/>
        <v>0</v>
      </c>
      <c r="AA11" s="180">
        <v>1</v>
      </c>
      <c r="AB11" s="180"/>
      <c r="AC11" s="180"/>
      <c r="AD11" s="180"/>
      <c r="AE11" s="276">
        <f t="shared" si="6"/>
        <v>0</v>
      </c>
      <c r="AF11" s="180">
        <v>1</v>
      </c>
      <c r="AG11" s="180"/>
      <c r="AH11" s="180"/>
      <c r="AI11" s="180"/>
      <c r="AJ11" s="276">
        <f t="shared" si="7"/>
        <v>0</v>
      </c>
      <c r="AK11" s="180">
        <v>1</v>
      </c>
      <c r="AL11" s="180"/>
      <c r="AM11" s="180"/>
      <c r="AN11" s="180"/>
      <c r="AO11" s="276">
        <f t="shared" si="8"/>
        <v>0</v>
      </c>
      <c r="AP11" s="180">
        <v>9</v>
      </c>
      <c r="AQ11" s="180">
        <v>7</v>
      </c>
      <c r="AR11" s="180">
        <v>39</v>
      </c>
      <c r="AS11" s="180"/>
      <c r="AT11" s="276">
        <f t="shared" si="9"/>
        <v>121.11111111111111</v>
      </c>
      <c r="AU11" s="180">
        <v>1</v>
      </c>
      <c r="AV11" s="180"/>
      <c r="AW11" s="180"/>
      <c r="AX11" s="180"/>
      <c r="AY11" s="276">
        <f t="shared" si="10"/>
        <v>0</v>
      </c>
      <c r="AZ11" s="180">
        <v>1</v>
      </c>
      <c r="BA11" s="180"/>
      <c r="BB11" s="180"/>
      <c r="BC11" s="180"/>
      <c r="BD11" s="276">
        <f t="shared" si="11"/>
        <v>0</v>
      </c>
      <c r="BE11" s="180">
        <v>1</v>
      </c>
      <c r="BF11" s="180"/>
      <c r="BG11" s="180"/>
      <c r="BH11" s="180"/>
      <c r="BI11" s="276">
        <f t="shared" si="12"/>
        <v>0</v>
      </c>
      <c r="BJ11" s="153">
        <f t="shared" si="13"/>
        <v>250</v>
      </c>
      <c r="BK11" s="182">
        <v>0</v>
      </c>
      <c r="BL11" s="153">
        <f t="shared" si="14"/>
        <v>250</v>
      </c>
      <c r="BM11" s="153" t="str">
        <f t="shared" si="15"/>
        <v>diploma uitschrijven: 250 punten</v>
      </c>
      <c r="BN11" s="149">
        <v>9</v>
      </c>
    </row>
    <row r="12" spans="1:74" s="211" customFormat="1" x14ac:dyDescent="0.25">
      <c r="A12" s="149">
        <v>15</v>
      </c>
      <c r="B12" s="149" t="str">
        <f t="shared" si="0"/>
        <v>v</v>
      </c>
      <c r="C12" s="471"/>
      <c r="D12" s="488" t="s">
        <v>675</v>
      </c>
      <c r="E12" s="191">
        <v>118721</v>
      </c>
      <c r="F12" s="186" t="s">
        <v>460</v>
      </c>
      <c r="G12" s="300">
        <f t="shared" si="1"/>
        <v>63.333333333333329</v>
      </c>
      <c r="H12" s="187">
        <v>2009</v>
      </c>
      <c r="I12" s="178">
        <f>Aantallen!$B$1-H12</f>
        <v>11</v>
      </c>
      <c r="J12" s="187">
        <f t="shared" si="2"/>
        <v>63.333333333333329</v>
      </c>
      <c r="K12" s="164"/>
      <c r="L12" s="180">
        <v>1</v>
      </c>
      <c r="M12" s="180"/>
      <c r="N12" s="180"/>
      <c r="O12" s="180"/>
      <c r="P12" s="276">
        <f t="shared" si="3"/>
        <v>0</v>
      </c>
      <c r="Q12" s="180">
        <v>1</v>
      </c>
      <c r="R12" s="180"/>
      <c r="S12" s="180"/>
      <c r="T12" s="180"/>
      <c r="U12" s="276">
        <f t="shared" si="4"/>
        <v>0</v>
      </c>
      <c r="V12" s="180">
        <v>1</v>
      </c>
      <c r="W12" s="180"/>
      <c r="X12" s="180"/>
      <c r="Y12" s="180"/>
      <c r="Z12" s="276">
        <f t="shared" si="5"/>
        <v>0</v>
      </c>
      <c r="AA12" s="180">
        <v>1</v>
      </c>
      <c r="AB12" s="180"/>
      <c r="AC12" s="180"/>
      <c r="AD12" s="180"/>
      <c r="AE12" s="276">
        <f t="shared" si="6"/>
        <v>0</v>
      </c>
      <c r="AF12" s="180">
        <v>1</v>
      </c>
      <c r="AG12" s="180"/>
      <c r="AH12" s="180"/>
      <c r="AI12" s="180"/>
      <c r="AJ12" s="276">
        <f t="shared" si="7"/>
        <v>0</v>
      </c>
      <c r="AK12" s="180">
        <v>1</v>
      </c>
      <c r="AL12" s="180"/>
      <c r="AM12" s="180"/>
      <c r="AN12" s="180"/>
      <c r="AO12" s="276">
        <f t="shared" si="8"/>
        <v>0</v>
      </c>
      <c r="AP12" s="180">
        <v>9</v>
      </c>
      <c r="AQ12" s="180">
        <v>3</v>
      </c>
      <c r="AR12" s="180">
        <v>27</v>
      </c>
      <c r="AS12" s="180"/>
      <c r="AT12" s="276">
        <f t="shared" si="9"/>
        <v>63.333333333333329</v>
      </c>
      <c r="AU12" s="180">
        <v>1</v>
      </c>
      <c r="AV12" s="180"/>
      <c r="AW12" s="180"/>
      <c r="AX12" s="180"/>
      <c r="AY12" s="276">
        <f t="shared" si="10"/>
        <v>0</v>
      </c>
      <c r="AZ12" s="180">
        <v>1</v>
      </c>
      <c r="BA12" s="180"/>
      <c r="BB12" s="180"/>
      <c r="BC12" s="180"/>
      <c r="BD12" s="276">
        <f t="shared" si="11"/>
        <v>0</v>
      </c>
      <c r="BE12" s="180">
        <v>1</v>
      </c>
      <c r="BF12" s="180"/>
      <c r="BG12" s="180"/>
      <c r="BH12" s="180"/>
      <c r="BI12" s="276">
        <f t="shared" si="12"/>
        <v>0</v>
      </c>
      <c r="BJ12" s="153">
        <f t="shared" si="13"/>
        <v>0</v>
      </c>
      <c r="BK12" s="182">
        <v>0</v>
      </c>
      <c r="BL12" s="153">
        <f t="shared" si="14"/>
        <v>0</v>
      </c>
      <c r="BM12" s="153" t="str">
        <f t="shared" si="15"/>
        <v>geen actie</v>
      </c>
      <c r="BN12" s="149">
        <v>15</v>
      </c>
    </row>
    <row r="13" spans="1:74" s="211" customFormat="1" ht="13.9" customHeight="1" x14ac:dyDescent="0.25">
      <c r="A13" s="149">
        <v>10</v>
      </c>
      <c r="B13" s="149" t="str">
        <f t="shared" si="0"/>
        <v>v</v>
      </c>
      <c r="C13" s="149"/>
      <c r="D13" s="323" t="s">
        <v>491</v>
      </c>
      <c r="E13" s="153">
        <v>117323</v>
      </c>
      <c r="F13" s="153" t="s">
        <v>454</v>
      </c>
      <c r="G13" s="153">
        <f t="shared" si="1"/>
        <v>2023.8466810966797</v>
      </c>
      <c r="H13" s="153">
        <v>2010</v>
      </c>
      <c r="I13" s="178">
        <f>Aantallen!$B$1-H13</f>
        <v>10</v>
      </c>
      <c r="J13" s="187">
        <f t="shared" si="2"/>
        <v>309.44444444444457</v>
      </c>
      <c r="K13" s="164">
        <v>1714.4022366522352</v>
      </c>
      <c r="L13" s="180">
        <v>10</v>
      </c>
      <c r="M13" s="180">
        <v>2</v>
      </c>
      <c r="N13" s="180">
        <v>31</v>
      </c>
      <c r="O13" s="180"/>
      <c r="P13" s="276">
        <f t="shared" si="3"/>
        <v>51</v>
      </c>
      <c r="Q13" s="180">
        <v>10</v>
      </c>
      <c r="R13" s="180">
        <v>8</v>
      </c>
      <c r="S13" s="180">
        <v>44</v>
      </c>
      <c r="T13" s="180"/>
      <c r="U13" s="276">
        <f t="shared" si="4"/>
        <v>124</v>
      </c>
      <c r="V13" s="180">
        <v>1</v>
      </c>
      <c r="W13" s="180"/>
      <c r="X13" s="180"/>
      <c r="Y13" s="180"/>
      <c r="Z13" s="276">
        <f t="shared" si="5"/>
        <v>0</v>
      </c>
      <c r="AA13" s="180">
        <v>1</v>
      </c>
      <c r="AB13" s="180"/>
      <c r="AC13" s="180"/>
      <c r="AD13" s="180"/>
      <c r="AE13" s="276">
        <f t="shared" si="6"/>
        <v>0</v>
      </c>
      <c r="AF13" s="180">
        <v>1</v>
      </c>
      <c r="AG13" s="180"/>
      <c r="AH13" s="180"/>
      <c r="AI13" s="180"/>
      <c r="AJ13" s="276">
        <f t="shared" si="7"/>
        <v>0</v>
      </c>
      <c r="AK13" s="180">
        <v>1</v>
      </c>
      <c r="AL13" s="180"/>
      <c r="AM13" s="180"/>
      <c r="AN13" s="180"/>
      <c r="AO13" s="276">
        <f t="shared" si="8"/>
        <v>0</v>
      </c>
      <c r="AP13" s="180">
        <v>9</v>
      </c>
      <c r="AQ13" s="180">
        <v>8</v>
      </c>
      <c r="AR13" s="180">
        <v>41</v>
      </c>
      <c r="AS13" s="180"/>
      <c r="AT13" s="276">
        <f t="shared" si="9"/>
        <v>134.44444444444446</v>
      </c>
      <c r="AU13" s="180">
        <v>1</v>
      </c>
      <c r="AV13" s="180"/>
      <c r="AW13" s="180"/>
      <c r="AX13" s="180"/>
      <c r="AY13" s="276">
        <f t="shared" si="10"/>
        <v>0</v>
      </c>
      <c r="AZ13" s="180">
        <v>1</v>
      </c>
      <c r="BA13" s="180"/>
      <c r="BB13" s="180"/>
      <c r="BC13" s="180"/>
      <c r="BD13" s="276">
        <f t="shared" si="11"/>
        <v>0</v>
      </c>
      <c r="BE13" s="180">
        <v>1</v>
      </c>
      <c r="BF13" s="180"/>
      <c r="BG13" s="180"/>
      <c r="BH13" s="180"/>
      <c r="BI13" s="276">
        <f t="shared" si="12"/>
        <v>0</v>
      </c>
      <c r="BJ13" s="153">
        <f t="shared" si="13"/>
        <v>2000</v>
      </c>
      <c r="BK13" s="182">
        <v>1500</v>
      </c>
      <c r="BL13" s="153">
        <f t="shared" si="14"/>
        <v>500</v>
      </c>
      <c r="BM13" s="153" t="str">
        <f t="shared" si="15"/>
        <v>diploma uitschrijven: 2000 punten</v>
      </c>
      <c r="BN13" s="149">
        <v>10</v>
      </c>
    </row>
    <row r="14" spans="1:74" s="211" customFormat="1" ht="13.9" customHeight="1" x14ac:dyDescent="0.25">
      <c r="A14" s="149">
        <v>11</v>
      </c>
      <c r="B14" s="149" t="str">
        <f t="shared" si="0"/>
        <v>v</v>
      </c>
      <c r="C14" s="149"/>
      <c r="D14" s="323" t="s">
        <v>492</v>
      </c>
      <c r="E14" s="153">
        <v>117969</v>
      </c>
      <c r="F14" s="153" t="s">
        <v>462</v>
      </c>
      <c r="G14" s="153">
        <f t="shared" si="1"/>
        <v>345.16666666666663</v>
      </c>
      <c r="H14" s="153">
        <v>2008</v>
      </c>
      <c r="I14" s="178">
        <f>Aantallen!$B$1-H14</f>
        <v>12</v>
      </c>
      <c r="J14" s="187">
        <f t="shared" si="2"/>
        <v>225.99999999999997</v>
      </c>
      <c r="K14" s="164">
        <v>119.16666666666666</v>
      </c>
      <c r="L14" s="180">
        <v>10</v>
      </c>
      <c r="M14" s="180">
        <v>6</v>
      </c>
      <c r="N14" s="180">
        <v>41</v>
      </c>
      <c r="O14" s="180"/>
      <c r="P14" s="276">
        <f t="shared" si="3"/>
        <v>101</v>
      </c>
      <c r="Q14" s="180">
        <v>10</v>
      </c>
      <c r="R14" s="180">
        <v>8</v>
      </c>
      <c r="S14" s="180">
        <v>45</v>
      </c>
      <c r="T14" s="180"/>
      <c r="U14" s="276">
        <f t="shared" si="4"/>
        <v>125</v>
      </c>
      <c r="V14" s="180">
        <v>1</v>
      </c>
      <c r="W14" s="180"/>
      <c r="X14" s="180"/>
      <c r="Y14" s="180"/>
      <c r="Z14" s="276">
        <f t="shared" si="5"/>
        <v>0</v>
      </c>
      <c r="AA14" s="180">
        <v>1</v>
      </c>
      <c r="AB14" s="180"/>
      <c r="AC14" s="180"/>
      <c r="AD14" s="180"/>
      <c r="AE14" s="276">
        <f t="shared" si="6"/>
        <v>0</v>
      </c>
      <c r="AF14" s="180">
        <v>1</v>
      </c>
      <c r="AG14" s="180"/>
      <c r="AH14" s="180"/>
      <c r="AI14" s="180"/>
      <c r="AJ14" s="276">
        <f t="shared" si="7"/>
        <v>0</v>
      </c>
      <c r="AK14" s="180">
        <v>1</v>
      </c>
      <c r="AL14" s="180"/>
      <c r="AM14" s="180"/>
      <c r="AN14" s="180"/>
      <c r="AO14" s="276">
        <f t="shared" si="8"/>
        <v>0</v>
      </c>
      <c r="AP14" s="180">
        <v>1</v>
      </c>
      <c r="AQ14" s="180"/>
      <c r="AR14" s="180"/>
      <c r="AS14" s="180"/>
      <c r="AT14" s="276">
        <f t="shared" si="9"/>
        <v>0</v>
      </c>
      <c r="AU14" s="180">
        <v>1</v>
      </c>
      <c r="AV14" s="180"/>
      <c r="AW14" s="180"/>
      <c r="AX14" s="180"/>
      <c r="AY14" s="276">
        <f t="shared" si="10"/>
        <v>0</v>
      </c>
      <c r="AZ14" s="180">
        <v>1</v>
      </c>
      <c r="BA14" s="180"/>
      <c r="BB14" s="180"/>
      <c r="BC14" s="180"/>
      <c r="BD14" s="276">
        <f t="shared" si="11"/>
        <v>0</v>
      </c>
      <c r="BE14" s="180">
        <v>1</v>
      </c>
      <c r="BF14" s="180"/>
      <c r="BG14" s="180"/>
      <c r="BH14" s="180"/>
      <c r="BI14" s="276">
        <f t="shared" si="12"/>
        <v>0</v>
      </c>
      <c r="BJ14" s="153">
        <f t="shared" si="13"/>
        <v>250</v>
      </c>
      <c r="BK14" s="182">
        <v>0</v>
      </c>
      <c r="BL14" s="153">
        <f t="shared" si="14"/>
        <v>250</v>
      </c>
      <c r="BM14" s="153" t="str">
        <f t="shared" si="15"/>
        <v>diploma uitschrijven: 250 punten</v>
      </c>
      <c r="BN14" s="149">
        <v>11</v>
      </c>
    </row>
    <row r="15" spans="1:74" s="211" customFormat="1" ht="15.75" customHeight="1" x14ac:dyDescent="0.25">
      <c r="A15" s="149">
        <v>16</v>
      </c>
      <c r="B15" s="149" t="str">
        <f t="shared" si="0"/>
        <v>v</v>
      </c>
      <c r="C15" s="468"/>
      <c r="D15" s="311" t="s">
        <v>676</v>
      </c>
      <c r="E15" s="153"/>
      <c r="F15" s="153" t="s">
        <v>677</v>
      </c>
      <c r="G15" s="153">
        <f t="shared" si="1"/>
        <v>16.666666666666668</v>
      </c>
      <c r="H15" s="153">
        <v>2011</v>
      </c>
      <c r="I15" s="178">
        <f>Aantallen!$B$1-H15</f>
        <v>9</v>
      </c>
      <c r="J15" s="187">
        <f t="shared" si="2"/>
        <v>16.666666666666668</v>
      </c>
      <c r="K15" s="164"/>
      <c r="L15" s="180">
        <v>1</v>
      </c>
      <c r="M15" s="180"/>
      <c r="N15" s="180"/>
      <c r="O15" s="180"/>
      <c r="P15" s="276">
        <f t="shared" si="3"/>
        <v>0</v>
      </c>
      <c r="Q15" s="180">
        <v>1</v>
      </c>
      <c r="R15" s="180"/>
      <c r="S15" s="180"/>
      <c r="T15" s="180"/>
      <c r="U15" s="276">
        <f t="shared" si="4"/>
        <v>0</v>
      </c>
      <c r="V15" s="180">
        <v>1</v>
      </c>
      <c r="W15" s="180"/>
      <c r="X15" s="180"/>
      <c r="Y15" s="180"/>
      <c r="Z15" s="276">
        <f t="shared" si="5"/>
        <v>0</v>
      </c>
      <c r="AA15" s="180">
        <v>1</v>
      </c>
      <c r="AB15" s="180"/>
      <c r="AC15" s="180"/>
      <c r="AD15" s="180"/>
      <c r="AE15" s="276">
        <f t="shared" si="6"/>
        <v>0</v>
      </c>
      <c r="AF15" s="180">
        <v>1</v>
      </c>
      <c r="AG15" s="180"/>
      <c r="AH15" s="180"/>
      <c r="AI15" s="180"/>
      <c r="AJ15" s="276">
        <f t="shared" si="7"/>
        <v>0</v>
      </c>
      <c r="AK15" s="180">
        <v>1</v>
      </c>
      <c r="AL15" s="180"/>
      <c r="AM15" s="180"/>
      <c r="AN15" s="180"/>
      <c r="AO15" s="276">
        <f t="shared" si="8"/>
        <v>0</v>
      </c>
      <c r="AP15" s="180">
        <v>9</v>
      </c>
      <c r="AQ15" s="180">
        <v>0</v>
      </c>
      <c r="AR15" s="180">
        <v>15</v>
      </c>
      <c r="AS15" s="180"/>
      <c r="AT15" s="276">
        <f t="shared" si="9"/>
        <v>16.666666666666668</v>
      </c>
      <c r="AU15" s="180">
        <v>1</v>
      </c>
      <c r="AV15" s="180"/>
      <c r="AW15" s="180"/>
      <c r="AX15" s="180"/>
      <c r="AY15" s="276">
        <f t="shared" si="10"/>
        <v>0</v>
      </c>
      <c r="AZ15" s="180">
        <v>1</v>
      </c>
      <c r="BA15" s="180"/>
      <c r="BB15" s="180"/>
      <c r="BC15" s="180"/>
      <c r="BD15" s="276">
        <f t="shared" si="11"/>
        <v>0</v>
      </c>
      <c r="BE15" s="180">
        <v>1</v>
      </c>
      <c r="BF15" s="180"/>
      <c r="BG15" s="180"/>
      <c r="BH15" s="180"/>
      <c r="BI15" s="276">
        <f t="shared" si="12"/>
        <v>0</v>
      </c>
      <c r="BJ15" s="153">
        <f t="shared" si="13"/>
        <v>0</v>
      </c>
      <c r="BK15" s="182">
        <v>0</v>
      </c>
      <c r="BL15" s="153">
        <f t="shared" si="14"/>
        <v>0</v>
      </c>
      <c r="BM15" s="153" t="str">
        <f t="shared" si="15"/>
        <v>geen actie</v>
      </c>
      <c r="BN15" s="149">
        <v>16</v>
      </c>
    </row>
    <row r="16" spans="1:74" s="211" customFormat="1" x14ac:dyDescent="0.25">
      <c r="A16" s="149">
        <v>12</v>
      </c>
      <c r="B16" s="149" t="str">
        <f t="shared" si="0"/>
        <v>v</v>
      </c>
      <c r="C16" s="202"/>
      <c r="D16" s="311" t="s">
        <v>493</v>
      </c>
      <c r="E16" s="369">
        <v>117406</v>
      </c>
      <c r="F16" s="369" t="s">
        <v>454</v>
      </c>
      <c r="G16" s="153">
        <f t="shared" si="1"/>
        <v>617.44444444444434</v>
      </c>
      <c r="H16" s="369">
        <v>2009</v>
      </c>
      <c r="I16" s="178">
        <f>Aantallen!$B$1-H16</f>
        <v>11</v>
      </c>
      <c r="J16" s="187">
        <f t="shared" si="2"/>
        <v>0</v>
      </c>
      <c r="K16" s="164">
        <v>617.44444444444434</v>
      </c>
      <c r="L16" s="180">
        <v>1</v>
      </c>
      <c r="M16" s="180"/>
      <c r="N16" s="180"/>
      <c r="O16" s="180"/>
      <c r="P16" s="276">
        <f t="shared" si="3"/>
        <v>0</v>
      </c>
      <c r="Q16" s="180">
        <v>1</v>
      </c>
      <c r="R16" s="180"/>
      <c r="S16" s="180"/>
      <c r="T16" s="180"/>
      <c r="U16" s="276">
        <f t="shared" si="4"/>
        <v>0</v>
      </c>
      <c r="V16" s="180">
        <v>1</v>
      </c>
      <c r="W16" s="180"/>
      <c r="X16" s="180"/>
      <c r="Y16" s="180"/>
      <c r="Z16" s="276">
        <f t="shared" si="5"/>
        <v>0</v>
      </c>
      <c r="AA16" s="180">
        <v>1</v>
      </c>
      <c r="AB16" s="180"/>
      <c r="AC16" s="180"/>
      <c r="AD16" s="180"/>
      <c r="AE16" s="276">
        <f t="shared" si="6"/>
        <v>0</v>
      </c>
      <c r="AF16" s="180">
        <v>1</v>
      </c>
      <c r="AG16" s="180"/>
      <c r="AH16" s="180"/>
      <c r="AI16" s="180"/>
      <c r="AJ16" s="276">
        <f t="shared" si="7"/>
        <v>0</v>
      </c>
      <c r="AK16" s="180">
        <v>1</v>
      </c>
      <c r="AL16" s="180"/>
      <c r="AM16" s="180"/>
      <c r="AN16" s="180"/>
      <c r="AO16" s="276">
        <f t="shared" si="8"/>
        <v>0</v>
      </c>
      <c r="AP16" s="180">
        <v>1</v>
      </c>
      <c r="AQ16" s="180"/>
      <c r="AR16" s="180"/>
      <c r="AS16" s="180"/>
      <c r="AT16" s="276">
        <f t="shared" si="9"/>
        <v>0</v>
      </c>
      <c r="AU16" s="180">
        <v>1</v>
      </c>
      <c r="AV16" s="180"/>
      <c r="AW16" s="180"/>
      <c r="AX16" s="180"/>
      <c r="AY16" s="276">
        <f t="shared" si="10"/>
        <v>0</v>
      </c>
      <c r="AZ16" s="180">
        <v>1</v>
      </c>
      <c r="BA16" s="180"/>
      <c r="BB16" s="180"/>
      <c r="BC16" s="180"/>
      <c r="BD16" s="276">
        <f t="shared" si="11"/>
        <v>0</v>
      </c>
      <c r="BE16" s="180">
        <v>1</v>
      </c>
      <c r="BF16" s="180"/>
      <c r="BG16" s="180"/>
      <c r="BH16" s="180"/>
      <c r="BI16" s="276">
        <f t="shared" si="12"/>
        <v>0</v>
      </c>
      <c r="BJ16" s="153" t="str">
        <f t="shared" si="13"/>
        <v>500</v>
      </c>
      <c r="BK16" s="182">
        <v>500</v>
      </c>
      <c r="BL16" s="153">
        <f t="shared" si="14"/>
        <v>0</v>
      </c>
      <c r="BM16" s="153" t="str">
        <f t="shared" si="15"/>
        <v>geen actie</v>
      </c>
      <c r="BN16" s="149">
        <v>12</v>
      </c>
    </row>
    <row r="17" spans="1:66" s="211" customFormat="1" ht="16.149999999999999" customHeight="1" x14ac:dyDescent="0.25">
      <c r="A17" s="149">
        <v>13</v>
      </c>
      <c r="B17" s="149" t="str">
        <f t="shared" si="0"/>
        <v>v</v>
      </c>
      <c r="C17" s="471"/>
      <c r="D17" s="311" t="s">
        <v>650</v>
      </c>
      <c r="E17" s="153">
        <v>118847</v>
      </c>
      <c r="F17" s="153" t="s">
        <v>454</v>
      </c>
      <c r="G17" s="153">
        <f t="shared" si="1"/>
        <v>31</v>
      </c>
      <c r="H17" s="153">
        <v>2010</v>
      </c>
      <c r="I17" s="178">
        <f>Aantallen!$B$1-H17</f>
        <v>10</v>
      </c>
      <c r="J17" s="187">
        <f t="shared" si="2"/>
        <v>31</v>
      </c>
      <c r="K17" s="164"/>
      <c r="L17" s="180">
        <v>1</v>
      </c>
      <c r="M17" s="180"/>
      <c r="N17" s="180"/>
      <c r="O17" s="180"/>
      <c r="P17" s="276">
        <f t="shared" si="3"/>
        <v>0</v>
      </c>
      <c r="Q17" s="180">
        <v>10</v>
      </c>
      <c r="R17" s="180">
        <v>1</v>
      </c>
      <c r="S17" s="180">
        <v>21</v>
      </c>
      <c r="T17" s="180"/>
      <c r="U17" s="276">
        <f t="shared" si="4"/>
        <v>31</v>
      </c>
      <c r="V17" s="180">
        <v>1</v>
      </c>
      <c r="W17" s="180"/>
      <c r="X17" s="180"/>
      <c r="Y17" s="180"/>
      <c r="Z17" s="276">
        <f t="shared" si="5"/>
        <v>0</v>
      </c>
      <c r="AA17" s="180">
        <v>1</v>
      </c>
      <c r="AB17" s="180"/>
      <c r="AC17" s="180"/>
      <c r="AD17" s="180"/>
      <c r="AE17" s="276">
        <f t="shared" si="6"/>
        <v>0</v>
      </c>
      <c r="AF17" s="180">
        <v>1</v>
      </c>
      <c r="AG17" s="180"/>
      <c r="AH17" s="180"/>
      <c r="AI17" s="180"/>
      <c r="AJ17" s="276">
        <f t="shared" si="7"/>
        <v>0</v>
      </c>
      <c r="AK17" s="180">
        <v>1</v>
      </c>
      <c r="AL17" s="180"/>
      <c r="AM17" s="180"/>
      <c r="AN17" s="180"/>
      <c r="AO17" s="276">
        <f t="shared" si="8"/>
        <v>0</v>
      </c>
      <c r="AP17" s="180">
        <v>1</v>
      </c>
      <c r="AQ17" s="180"/>
      <c r="AR17" s="180"/>
      <c r="AS17" s="180"/>
      <c r="AT17" s="276">
        <f t="shared" si="9"/>
        <v>0</v>
      </c>
      <c r="AU17" s="180">
        <v>1</v>
      </c>
      <c r="AV17" s="180"/>
      <c r="AW17" s="180"/>
      <c r="AX17" s="180"/>
      <c r="AY17" s="276">
        <f t="shared" si="10"/>
        <v>0</v>
      </c>
      <c r="AZ17" s="180">
        <v>1</v>
      </c>
      <c r="BA17" s="180"/>
      <c r="BB17" s="180"/>
      <c r="BC17" s="180"/>
      <c r="BD17" s="276">
        <f t="shared" si="11"/>
        <v>0</v>
      </c>
      <c r="BE17" s="180">
        <v>1</v>
      </c>
      <c r="BF17" s="180"/>
      <c r="BG17" s="180"/>
      <c r="BH17" s="180"/>
      <c r="BI17" s="276">
        <f t="shared" si="12"/>
        <v>0</v>
      </c>
      <c r="BJ17" s="153">
        <f t="shared" si="13"/>
        <v>0</v>
      </c>
      <c r="BK17" s="182">
        <v>0</v>
      </c>
      <c r="BL17" s="153">
        <f t="shared" si="14"/>
        <v>0</v>
      </c>
      <c r="BM17" s="153" t="str">
        <f t="shared" si="15"/>
        <v>geen actie</v>
      </c>
      <c r="BN17" s="149">
        <v>13</v>
      </c>
    </row>
    <row r="18" spans="1:66" s="211" customFormat="1" ht="15.4" customHeight="1" x14ac:dyDescent="0.25">
      <c r="A18" s="149">
        <v>17</v>
      </c>
      <c r="B18" s="149" t="str">
        <f t="shared" si="0"/>
        <v>v</v>
      </c>
      <c r="C18" s="202"/>
      <c r="D18" s="311"/>
      <c r="E18" s="153"/>
      <c r="F18" s="153"/>
      <c r="G18" s="153">
        <f t="shared" si="1"/>
        <v>0</v>
      </c>
      <c r="H18" s="153"/>
      <c r="I18" s="178">
        <f>Aantallen!$B$1-H18</f>
        <v>2020</v>
      </c>
      <c r="J18" s="187">
        <f t="shared" si="2"/>
        <v>0</v>
      </c>
      <c r="K18" s="164"/>
      <c r="L18" s="180">
        <v>1</v>
      </c>
      <c r="M18" s="180"/>
      <c r="N18" s="180"/>
      <c r="O18" s="180"/>
      <c r="P18" s="276">
        <f t="shared" si="3"/>
        <v>0</v>
      </c>
      <c r="Q18" s="180">
        <v>1</v>
      </c>
      <c r="R18" s="180"/>
      <c r="S18" s="180"/>
      <c r="T18" s="180"/>
      <c r="U18" s="276">
        <f t="shared" si="4"/>
        <v>0</v>
      </c>
      <c r="V18" s="180">
        <v>1</v>
      </c>
      <c r="W18" s="180"/>
      <c r="X18" s="180"/>
      <c r="Y18" s="180"/>
      <c r="Z18" s="276">
        <f t="shared" si="5"/>
        <v>0</v>
      </c>
      <c r="AA18" s="180">
        <v>1</v>
      </c>
      <c r="AB18" s="180"/>
      <c r="AC18" s="180"/>
      <c r="AD18" s="180"/>
      <c r="AE18" s="276">
        <f t="shared" si="6"/>
        <v>0</v>
      </c>
      <c r="AF18" s="180">
        <v>1</v>
      </c>
      <c r="AG18" s="180"/>
      <c r="AH18" s="180"/>
      <c r="AI18" s="180"/>
      <c r="AJ18" s="276">
        <f t="shared" si="7"/>
        <v>0</v>
      </c>
      <c r="AK18" s="180">
        <v>1</v>
      </c>
      <c r="AL18" s="180"/>
      <c r="AM18" s="180"/>
      <c r="AN18" s="180"/>
      <c r="AO18" s="276">
        <f t="shared" si="8"/>
        <v>0</v>
      </c>
      <c r="AP18" s="180">
        <v>1</v>
      </c>
      <c r="AQ18" s="180"/>
      <c r="AR18" s="180"/>
      <c r="AS18" s="180"/>
      <c r="AT18" s="276">
        <f t="shared" si="9"/>
        <v>0</v>
      </c>
      <c r="AU18" s="180">
        <v>1</v>
      </c>
      <c r="AV18" s="180"/>
      <c r="AW18" s="180"/>
      <c r="AX18" s="180"/>
      <c r="AY18" s="276">
        <f t="shared" si="10"/>
        <v>0</v>
      </c>
      <c r="AZ18" s="180">
        <v>1</v>
      </c>
      <c r="BA18" s="180"/>
      <c r="BB18" s="180"/>
      <c r="BC18" s="180"/>
      <c r="BD18" s="276">
        <f t="shared" si="11"/>
        <v>0</v>
      </c>
      <c r="BE18" s="180">
        <v>1</v>
      </c>
      <c r="BF18" s="180"/>
      <c r="BG18" s="180"/>
      <c r="BH18" s="180"/>
      <c r="BI18" s="276">
        <f t="shared" si="12"/>
        <v>0</v>
      </c>
      <c r="BJ18" s="153">
        <f t="shared" si="13"/>
        <v>0</v>
      </c>
      <c r="BK18" s="182">
        <v>0</v>
      </c>
      <c r="BL18" s="153">
        <f t="shared" si="14"/>
        <v>0</v>
      </c>
      <c r="BM18" s="153" t="str">
        <f t="shared" si="15"/>
        <v>geen actie</v>
      </c>
      <c r="BN18" s="149">
        <v>17</v>
      </c>
    </row>
    <row r="19" spans="1:66" s="211" customFormat="1" x14ac:dyDescent="0.25">
      <c r="A19" s="149">
        <v>18</v>
      </c>
      <c r="B19" s="149" t="str">
        <f t="shared" si="0"/>
        <v>v</v>
      </c>
      <c r="C19" s="202"/>
      <c r="D19" s="311"/>
      <c r="E19" s="153"/>
      <c r="F19" s="153"/>
      <c r="G19" s="153">
        <f t="shared" si="1"/>
        <v>0</v>
      </c>
      <c r="H19" s="153"/>
      <c r="I19" s="178">
        <f>Aantallen!$B$1-H19</f>
        <v>2020</v>
      </c>
      <c r="J19" s="187">
        <f t="shared" si="2"/>
        <v>0</v>
      </c>
      <c r="K19" s="164"/>
      <c r="L19" s="180">
        <v>1</v>
      </c>
      <c r="M19" s="180"/>
      <c r="N19" s="180"/>
      <c r="O19" s="180"/>
      <c r="P19" s="276">
        <f t="shared" si="3"/>
        <v>0</v>
      </c>
      <c r="Q19" s="180">
        <v>1</v>
      </c>
      <c r="R19" s="180"/>
      <c r="S19" s="180"/>
      <c r="T19" s="180"/>
      <c r="U19" s="276">
        <f t="shared" si="4"/>
        <v>0</v>
      </c>
      <c r="V19" s="180">
        <v>1</v>
      </c>
      <c r="W19" s="180"/>
      <c r="X19" s="180"/>
      <c r="Y19" s="180"/>
      <c r="Z19" s="276">
        <f t="shared" si="5"/>
        <v>0</v>
      </c>
      <c r="AA19" s="180">
        <v>1</v>
      </c>
      <c r="AB19" s="180"/>
      <c r="AC19" s="180"/>
      <c r="AD19" s="180"/>
      <c r="AE19" s="276">
        <f t="shared" si="6"/>
        <v>0</v>
      </c>
      <c r="AF19" s="180">
        <v>1</v>
      </c>
      <c r="AG19" s="180"/>
      <c r="AH19" s="180"/>
      <c r="AI19" s="180"/>
      <c r="AJ19" s="276">
        <f t="shared" si="7"/>
        <v>0</v>
      </c>
      <c r="AK19" s="180">
        <v>1</v>
      </c>
      <c r="AL19" s="180"/>
      <c r="AM19" s="180"/>
      <c r="AN19" s="180"/>
      <c r="AO19" s="276">
        <f t="shared" si="8"/>
        <v>0</v>
      </c>
      <c r="AP19" s="180">
        <v>1</v>
      </c>
      <c r="AQ19" s="180"/>
      <c r="AR19" s="180"/>
      <c r="AS19" s="180"/>
      <c r="AT19" s="276">
        <f t="shared" si="9"/>
        <v>0</v>
      </c>
      <c r="AU19" s="180">
        <v>1</v>
      </c>
      <c r="AV19" s="180"/>
      <c r="AW19" s="180"/>
      <c r="AX19" s="180"/>
      <c r="AY19" s="276">
        <f t="shared" si="10"/>
        <v>0</v>
      </c>
      <c r="AZ19" s="180">
        <v>1</v>
      </c>
      <c r="BA19" s="180"/>
      <c r="BB19" s="180"/>
      <c r="BC19" s="180"/>
      <c r="BD19" s="276">
        <f t="shared" si="11"/>
        <v>0</v>
      </c>
      <c r="BE19" s="180">
        <v>1</v>
      </c>
      <c r="BF19" s="180"/>
      <c r="BG19" s="180"/>
      <c r="BH19" s="180"/>
      <c r="BI19" s="276">
        <f t="shared" si="12"/>
        <v>0</v>
      </c>
      <c r="BJ19" s="153">
        <f t="shared" si="13"/>
        <v>0</v>
      </c>
      <c r="BK19" s="182">
        <v>0</v>
      </c>
      <c r="BL19" s="153">
        <f t="shared" si="14"/>
        <v>0</v>
      </c>
      <c r="BM19" s="153" t="str">
        <f t="shared" si="15"/>
        <v>geen actie</v>
      </c>
      <c r="BN19" s="149">
        <v>18</v>
      </c>
    </row>
    <row r="20" spans="1:66" s="211" customFormat="1" x14ac:dyDescent="0.25">
      <c r="A20" s="149">
        <v>19</v>
      </c>
      <c r="B20" s="149" t="str">
        <f t="shared" si="0"/>
        <v>v</v>
      </c>
      <c r="C20" s="202"/>
      <c r="D20" s="174"/>
      <c r="E20" s="191"/>
      <c r="F20" s="187"/>
      <c r="G20" s="153">
        <f t="shared" si="1"/>
        <v>0</v>
      </c>
      <c r="H20" s="153"/>
      <c r="I20" s="178">
        <f>Aantallen!$B$1-H20</f>
        <v>2020</v>
      </c>
      <c r="J20" s="187">
        <f t="shared" si="2"/>
        <v>0</v>
      </c>
      <c r="K20" s="164"/>
      <c r="L20" s="180">
        <v>1</v>
      </c>
      <c r="M20" s="180"/>
      <c r="N20" s="180"/>
      <c r="O20" s="180"/>
      <c r="P20" s="276">
        <f t="shared" si="3"/>
        <v>0</v>
      </c>
      <c r="Q20" s="180">
        <v>1</v>
      </c>
      <c r="R20" s="180"/>
      <c r="S20" s="180"/>
      <c r="T20" s="180"/>
      <c r="U20" s="276">
        <f t="shared" si="4"/>
        <v>0</v>
      </c>
      <c r="V20" s="180">
        <v>1</v>
      </c>
      <c r="W20" s="180"/>
      <c r="X20" s="180"/>
      <c r="Y20" s="180"/>
      <c r="Z20" s="276">
        <f t="shared" si="5"/>
        <v>0</v>
      </c>
      <c r="AA20" s="180">
        <v>1</v>
      </c>
      <c r="AB20" s="180"/>
      <c r="AC20" s="180"/>
      <c r="AD20" s="180"/>
      <c r="AE20" s="276">
        <f t="shared" si="6"/>
        <v>0</v>
      </c>
      <c r="AF20" s="180">
        <v>1</v>
      </c>
      <c r="AG20" s="180"/>
      <c r="AH20" s="180"/>
      <c r="AI20" s="180"/>
      <c r="AJ20" s="276">
        <f t="shared" si="7"/>
        <v>0</v>
      </c>
      <c r="AK20" s="180">
        <v>1</v>
      </c>
      <c r="AL20" s="180"/>
      <c r="AM20" s="180"/>
      <c r="AN20" s="180"/>
      <c r="AO20" s="276">
        <f t="shared" si="8"/>
        <v>0</v>
      </c>
      <c r="AP20" s="180">
        <v>1</v>
      </c>
      <c r="AQ20" s="180"/>
      <c r="AR20" s="180"/>
      <c r="AS20" s="180"/>
      <c r="AT20" s="276">
        <f t="shared" si="9"/>
        <v>0</v>
      </c>
      <c r="AU20" s="180">
        <v>1</v>
      </c>
      <c r="AV20" s="180"/>
      <c r="AW20" s="180"/>
      <c r="AX20" s="180"/>
      <c r="AY20" s="276">
        <f t="shared" si="10"/>
        <v>0</v>
      </c>
      <c r="AZ20" s="180">
        <v>1</v>
      </c>
      <c r="BA20" s="180"/>
      <c r="BB20" s="180"/>
      <c r="BC20" s="180"/>
      <c r="BD20" s="276">
        <f t="shared" si="11"/>
        <v>0</v>
      </c>
      <c r="BE20" s="180">
        <v>1</v>
      </c>
      <c r="BF20" s="180"/>
      <c r="BG20" s="180"/>
      <c r="BH20" s="180"/>
      <c r="BI20" s="276">
        <f t="shared" si="12"/>
        <v>0</v>
      </c>
      <c r="BJ20" s="153">
        <f t="shared" si="13"/>
        <v>0</v>
      </c>
      <c r="BK20" s="182">
        <v>0</v>
      </c>
      <c r="BL20" s="153">
        <f t="shared" si="14"/>
        <v>0</v>
      </c>
      <c r="BM20" s="153" t="str">
        <f t="shared" si="15"/>
        <v>geen actie</v>
      </c>
      <c r="BN20" s="149">
        <v>19</v>
      </c>
    </row>
    <row r="21" spans="1:66" s="211" customFormat="1" ht="16.149999999999999" customHeight="1" x14ac:dyDescent="0.25">
      <c r="A21" s="149">
        <v>20</v>
      </c>
      <c r="B21" s="149" t="str">
        <f t="shared" si="0"/>
        <v>v</v>
      </c>
      <c r="C21" s="202"/>
      <c r="D21" s="311"/>
      <c r="E21" s="153"/>
      <c r="F21" s="153"/>
      <c r="G21" s="153">
        <f t="shared" si="1"/>
        <v>0</v>
      </c>
      <c r="H21" s="153"/>
      <c r="I21" s="178">
        <f>Aantallen!$B$1-H21</f>
        <v>2020</v>
      </c>
      <c r="J21" s="187">
        <f t="shared" si="2"/>
        <v>0</v>
      </c>
      <c r="K21" s="164"/>
      <c r="L21" s="180">
        <v>1</v>
      </c>
      <c r="M21" s="180"/>
      <c r="N21" s="180"/>
      <c r="O21" s="180"/>
      <c r="P21" s="276">
        <f t="shared" si="3"/>
        <v>0</v>
      </c>
      <c r="Q21" s="180">
        <v>1</v>
      </c>
      <c r="R21" s="180"/>
      <c r="S21" s="180"/>
      <c r="T21" s="180"/>
      <c r="U21" s="276">
        <f t="shared" si="4"/>
        <v>0</v>
      </c>
      <c r="V21" s="180">
        <v>1</v>
      </c>
      <c r="W21" s="180"/>
      <c r="X21" s="180"/>
      <c r="Y21" s="180"/>
      <c r="Z21" s="276">
        <f t="shared" si="5"/>
        <v>0</v>
      </c>
      <c r="AA21" s="180">
        <v>1</v>
      </c>
      <c r="AB21" s="180"/>
      <c r="AC21" s="180"/>
      <c r="AD21" s="180"/>
      <c r="AE21" s="276">
        <f t="shared" si="6"/>
        <v>0</v>
      </c>
      <c r="AF21" s="180">
        <v>1</v>
      </c>
      <c r="AG21" s="180"/>
      <c r="AH21" s="180"/>
      <c r="AI21" s="180"/>
      <c r="AJ21" s="276">
        <f t="shared" si="7"/>
        <v>0</v>
      </c>
      <c r="AK21" s="180">
        <v>1</v>
      </c>
      <c r="AL21" s="180"/>
      <c r="AM21" s="180"/>
      <c r="AN21" s="180"/>
      <c r="AO21" s="276">
        <f t="shared" si="8"/>
        <v>0</v>
      </c>
      <c r="AP21" s="180">
        <v>1</v>
      </c>
      <c r="AQ21" s="180"/>
      <c r="AR21" s="180"/>
      <c r="AS21" s="180"/>
      <c r="AT21" s="276">
        <f t="shared" si="9"/>
        <v>0</v>
      </c>
      <c r="AU21" s="180">
        <v>1</v>
      </c>
      <c r="AV21" s="180"/>
      <c r="AW21" s="180"/>
      <c r="AX21" s="180"/>
      <c r="AY21" s="276">
        <f t="shared" si="10"/>
        <v>0</v>
      </c>
      <c r="AZ21" s="180">
        <v>1</v>
      </c>
      <c r="BA21" s="180"/>
      <c r="BB21" s="180"/>
      <c r="BC21" s="180"/>
      <c r="BD21" s="276">
        <f t="shared" si="11"/>
        <v>0</v>
      </c>
      <c r="BE21" s="180">
        <v>1</v>
      </c>
      <c r="BF21" s="180"/>
      <c r="BG21" s="180"/>
      <c r="BH21" s="180"/>
      <c r="BI21" s="276">
        <f t="shared" si="12"/>
        <v>0</v>
      </c>
      <c r="BJ21" s="153">
        <f t="shared" si="13"/>
        <v>0</v>
      </c>
      <c r="BK21" s="182">
        <v>0</v>
      </c>
      <c r="BL21" s="153">
        <f t="shared" si="14"/>
        <v>0</v>
      </c>
      <c r="BM21" s="153" t="str">
        <f t="shared" si="15"/>
        <v>geen actie</v>
      </c>
      <c r="BN21" s="149">
        <v>20</v>
      </c>
    </row>
    <row r="22" spans="1:66" s="211" customFormat="1" ht="15.4" customHeight="1" x14ac:dyDescent="0.25">
      <c r="A22" s="149">
        <v>21</v>
      </c>
      <c r="B22" s="149" t="str">
        <f t="shared" si="0"/>
        <v>v</v>
      </c>
      <c r="C22" s="202"/>
      <c r="D22" s="311"/>
      <c r="E22" s="153"/>
      <c r="F22" s="153"/>
      <c r="G22" s="153">
        <f t="shared" si="1"/>
        <v>0</v>
      </c>
      <c r="H22" s="153"/>
      <c r="I22" s="178">
        <f>Aantallen!$B$1-H22</f>
        <v>2020</v>
      </c>
      <c r="J22" s="187">
        <f t="shared" si="2"/>
        <v>0</v>
      </c>
      <c r="K22" s="164"/>
      <c r="L22" s="180">
        <v>1</v>
      </c>
      <c r="M22" s="180"/>
      <c r="N22" s="180"/>
      <c r="O22" s="180"/>
      <c r="P22" s="276">
        <f t="shared" si="3"/>
        <v>0</v>
      </c>
      <c r="Q22" s="180">
        <v>1</v>
      </c>
      <c r="R22" s="180"/>
      <c r="S22" s="180"/>
      <c r="T22" s="180"/>
      <c r="U22" s="276">
        <f t="shared" si="4"/>
        <v>0</v>
      </c>
      <c r="V22" s="180">
        <v>1</v>
      </c>
      <c r="W22" s="180"/>
      <c r="X22" s="180"/>
      <c r="Y22" s="180"/>
      <c r="Z22" s="276">
        <f t="shared" si="5"/>
        <v>0</v>
      </c>
      <c r="AA22" s="180">
        <v>1</v>
      </c>
      <c r="AB22" s="180"/>
      <c r="AC22" s="180"/>
      <c r="AD22" s="180"/>
      <c r="AE22" s="276">
        <f t="shared" si="6"/>
        <v>0</v>
      </c>
      <c r="AF22" s="180">
        <v>1</v>
      </c>
      <c r="AG22" s="180"/>
      <c r="AH22" s="180"/>
      <c r="AI22" s="180"/>
      <c r="AJ22" s="276">
        <f t="shared" si="7"/>
        <v>0</v>
      </c>
      <c r="AK22" s="180">
        <v>1</v>
      </c>
      <c r="AL22" s="180"/>
      <c r="AM22" s="180"/>
      <c r="AN22" s="180"/>
      <c r="AO22" s="276">
        <f t="shared" si="8"/>
        <v>0</v>
      </c>
      <c r="AP22" s="180">
        <v>1</v>
      </c>
      <c r="AQ22" s="180"/>
      <c r="AR22" s="180"/>
      <c r="AS22" s="180"/>
      <c r="AT22" s="276">
        <f t="shared" si="9"/>
        <v>0</v>
      </c>
      <c r="AU22" s="180">
        <v>1</v>
      </c>
      <c r="AV22" s="180"/>
      <c r="AW22" s="180"/>
      <c r="AX22" s="180"/>
      <c r="AY22" s="276">
        <f t="shared" si="10"/>
        <v>0</v>
      </c>
      <c r="AZ22" s="180">
        <v>1</v>
      </c>
      <c r="BA22" s="180"/>
      <c r="BB22" s="180"/>
      <c r="BC22" s="180"/>
      <c r="BD22" s="276">
        <f t="shared" si="11"/>
        <v>0</v>
      </c>
      <c r="BE22" s="180">
        <v>1</v>
      </c>
      <c r="BF22" s="180"/>
      <c r="BG22" s="180"/>
      <c r="BH22" s="180"/>
      <c r="BI22" s="276">
        <f t="shared" si="12"/>
        <v>0</v>
      </c>
      <c r="BJ22" s="153">
        <f t="shared" si="13"/>
        <v>0</v>
      </c>
      <c r="BK22" s="182">
        <v>0</v>
      </c>
      <c r="BL22" s="153">
        <f t="shared" si="14"/>
        <v>0</v>
      </c>
      <c r="BM22" s="153" t="str">
        <f t="shared" si="15"/>
        <v>geen actie</v>
      </c>
      <c r="BN22" s="149">
        <v>21</v>
      </c>
    </row>
    <row r="23" spans="1:66" s="211" customFormat="1" ht="16.149999999999999" customHeight="1" x14ac:dyDescent="0.25">
      <c r="A23" s="149">
        <v>22</v>
      </c>
      <c r="B23" s="149" t="str">
        <f t="shared" si="0"/>
        <v>v</v>
      </c>
      <c r="C23" s="202"/>
      <c r="D23" s="323"/>
      <c r="E23" s="153"/>
      <c r="F23" s="153"/>
      <c r="G23" s="153">
        <f t="shared" si="1"/>
        <v>0</v>
      </c>
      <c r="H23" s="153"/>
      <c r="I23" s="178">
        <f>Aantallen!$B$1-H23</f>
        <v>2020</v>
      </c>
      <c r="J23" s="187">
        <f t="shared" si="2"/>
        <v>0</v>
      </c>
      <c r="K23" s="164"/>
      <c r="L23" s="180">
        <v>1</v>
      </c>
      <c r="M23" s="180"/>
      <c r="N23" s="180"/>
      <c r="O23" s="180"/>
      <c r="P23" s="276">
        <f t="shared" si="3"/>
        <v>0</v>
      </c>
      <c r="Q23" s="180">
        <v>1</v>
      </c>
      <c r="R23" s="180"/>
      <c r="S23" s="180"/>
      <c r="T23" s="180"/>
      <c r="U23" s="276">
        <f t="shared" si="4"/>
        <v>0</v>
      </c>
      <c r="V23" s="180">
        <v>1</v>
      </c>
      <c r="W23" s="180"/>
      <c r="X23" s="180"/>
      <c r="Y23" s="180"/>
      <c r="Z23" s="276">
        <f t="shared" si="5"/>
        <v>0</v>
      </c>
      <c r="AA23" s="180">
        <v>1</v>
      </c>
      <c r="AB23" s="180"/>
      <c r="AC23" s="180"/>
      <c r="AD23" s="180"/>
      <c r="AE23" s="276">
        <f t="shared" si="6"/>
        <v>0</v>
      </c>
      <c r="AF23" s="180">
        <v>1</v>
      </c>
      <c r="AG23" s="180"/>
      <c r="AH23" s="180"/>
      <c r="AI23" s="180"/>
      <c r="AJ23" s="276">
        <f t="shared" si="7"/>
        <v>0</v>
      </c>
      <c r="AK23" s="180">
        <v>1</v>
      </c>
      <c r="AL23" s="180"/>
      <c r="AM23" s="180"/>
      <c r="AN23" s="180"/>
      <c r="AO23" s="276">
        <f t="shared" si="8"/>
        <v>0</v>
      </c>
      <c r="AP23" s="180">
        <v>1</v>
      </c>
      <c r="AQ23" s="180"/>
      <c r="AR23" s="180"/>
      <c r="AS23" s="180"/>
      <c r="AT23" s="276">
        <f t="shared" si="9"/>
        <v>0</v>
      </c>
      <c r="AU23" s="180">
        <v>1</v>
      </c>
      <c r="AV23" s="180"/>
      <c r="AW23" s="180"/>
      <c r="AX23" s="180"/>
      <c r="AY23" s="276">
        <f t="shared" si="10"/>
        <v>0</v>
      </c>
      <c r="AZ23" s="180">
        <v>1</v>
      </c>
      <c r="BA23" s="180"/>
      <c r="BB23" s="180"/>
      <c r="BC23" s="180"/>
      <c r="BD23" s="276">
        <f t="shared" si="11"/>
        <v>0</v>
      </c>
      <c r="BE23" s="180">
        <v>1</v>
      </c>
      <c r="BF23" s="180"/>
      <c r="BG23" s="180"/>
      <c r="BH23" s="180"/>
      <c r="BI23" s="276">
        <f t="shared" si="12"/>
        <v>0</v>
      </c>
      <c r="BJ23" s="153">
        <f t="shared" si="13"/>
        <v>0</v>
      </c>
      <c r="BK23" s="182">
        <v>0</v>
      </c>
      <c r="BL23" s="153">
        <f t="shared" si="14"/>
        <v>0</v>
      </c>
      <c r="BM23" s="153" t="str">
        <f t="shared" si="15"/>
        <v>geen actie</v>
      </c>
      <c r="BN23" s="149">
        <v>22</v>
      </c>
    </row>
    <row r="24" spans="1:66" s="211" customFormat="1" x14ac:dyDescent="0.25">
      <c r="A24" s="149">
        <v>23</v>
      </c>
      <c r="B24" s="149" t="str">
        <f t="shared" si="0"/>
        <v>v</v>
      </c>
      <c r="C24" s="202"/>
      <c r="D24" s="323"/>
      <c r="E24" s="153"/>
      <c r="F24" s="153"/>
      <c r="G24" s="153">
        <f t="shared" si="1"/>
        <v>0</v>
      </c>
      <c r="H24" s="153"/>
      <c r="I24" s="178">
        <f>Aantallen!$B$1-H24</f>
        <v>2020</v>
      </c>
      <c r="J24" s="187">
        <f t="shared" si="2"/>
        <v>0</v>
      </c>
      <c r="K24" s="164"/>
      <c r="L24" s="180">
        <v>1</v>
      </c>
      <c r="M24" s="180"/>
      <c r="N24" s="180"/>
      <c r="O24" s="180"/>
      <c r="P24" s="276">
        <f t="shared" si="3"/>
        <v>0</v>
      </c>
      <c r="Q24" s="180">
        <v>1</v>
      </c>
      <c r="R24" s="180"/>
      <c r="S24" s="180"/>
      <c r="T24" s="180"/>
      <c r="U24" s="276">
        <f t="shared" si="4"/>
        <v>0</v>
      </c>
      <c r="V24" s="180">
        <v>1</v>
      </c>
      <c r="W24" s="180"/>
      <c r="X24" s="180"/>
      <c r="Y24" s="180"/>
      <c r="Z24" s="276">
        <f t="shared" si="5"/>
        <v>0</v>
      </c>
      <c r="AA24" s="180">
        <v>1</v>
      </c>
      <c r="AB24" s="180"/>
      <c r="AC24" s="180"/>
      <c r="AD24" s="180"/>
      <c r="AE24" s="276">
        <f t="shared" si="6"/>
        <v>0</v>
      </c>
      <c r="AF24" s="180">
        <v>1</v>
      </c>
      <c r="AG24" s="180"/>
      <c r="AH24" s="180"/>
      <c r="AI24" s="180"/>
      <c r="AJ24" s="276">
        <f t="shared" si="7"/>
        <v>0</v>
      </c>
      <c r="AK24" s="180">
        <v>1</v>
      </c>
      <c r="AL24" s="180"/>
      <c r="AM24" s="180"/>
      <c r="AN24" s="180"/>
      <c r="AO24" s="276">
        <f t="shared" si="8"/>
        <v>0</v>
      </c>
      <c r="AP24" s="180">
        <v>1</v>
      </c>
      <c r="AQ24" s="180"/>
      <c r="AR24" s="180"/>
      <c r="AS24" s="180"/>
      <c r="AT24" s="276">
        <f t="shared" si="9"/>
        <v>0</v>
      </c>
      <c r="AU24" s="180">
        <v>1</v>
      </c>
      <c r="AV24" s="180"/>
      <c r="AW24" s="180"/>
      <c r="AX24" s="180"/>
      <c r="AY24" s="276">
        <f t="shared" si="10"/>
        <v>0</v>
      </c>
      <c r="AZ24" s="180">
        <v>1</v>
      </c>
      <c r="BA24" s="180"/>
      <c r="BB24" s="180"/>
      <c r="BC24" s="180"/>
      <c r="BD24" s="276">
        <f t="shared" si="11"/>
        <v>0</v>
      </c>
      <c r="BE24" s="180">
        <v>1</v>
      </c>
      <c r="BF24" s="180"/>
      <c r="BG24" s="180"/>
      <c r="BH24" s="180"/>
      <c r="BI24" s="276">
        <f t="shared" si="12"/>
        <v>0</v>
      </c>
      <c r="BJ24" s="153">
        <f t="shared" si="13"/>
        <v>0</v>
      </c>
      <c r="BK24" s="182">
        <v>0</v>
      </c>
      <c r="BL24" s="153">
        <f t="shared" si="14"/>
        <v>0</v>
      </c>
      <c r="BM24" s="153" t="str">
        <f t="shared" si="15"/>
        <v>geen actie</v>
      </c>
      <c r="BN24" s="149">
        <v>23</v>
      </c>
    </row>
    <row r="25" spans="1:66" s="211" customFormat="1" ht="15.75" customHeight="1" x14ac:dyDescent="0.25">
      <c r="A25" s="149">
        <v>24</v>
      </c>
      <c r="B25" s="149" t="str">
        <f t="shared" si="0"/>
        <v>v</v>
      </c>
      <c r="C25" s="202"/>
      <c r="D25" s="323"/>
      <c r="E25" s="153"/>
      <c r="F25" s="153"/>
      <c r="G25" s="153">
        <f t="shared" si="1"/>
        <v>0</v>
      </c>
      <c r="H25" s="153"/>
      <c r="I25" s="178">
        <f>Aantallen!$B$1-H25</f>
        <v>2020</v>
      </c>
      <c r="J25" s="187">
        <f t="shared" si="2"/>
        <v>0</v>
      </c>
      <c r="K25" s="164"/>
      <c r="L25" s="180">
        <v>1</v>
      </c>
      <c r="M25" s="180"/>
      <c r="N25" s="180"/>
      <c r="O25" s="180"/>
      <c r="P25" s="276">
        <f t="shared" si="3"/>
        <v>0</v>
      </c>
      <c r="Q25" s="180">
        <v>1</v>
      </c>
      <c r="R25" s="180"/>
      <c r="S25" s="180"/>
      <c r="T25" s="180"/>
      <c r="U25" s="276">
        <f t="shared" si="4"/>
        <v>0</v>
      </c>
      <c r="V25" s="180">
        <v>1</v>
      </c>
      <c r="W25" s="180"/>
      <c r="X25" s="180"/>
      <c r="Y25" s="180"/>
      <c r="Z25" s="276">
        <f t="shared" si="5"/>
        <v>0</v>
      </c>
      <c r="AA25" s="180">
        <v>1</v>
      </c>
      <c r="AB25" s="180"/>
      <c r="AC25" s="180"/>
      <c r="AD25" s="180"/>
      <c r="AE25" s="276">
        <f t="shared" si="6"/>
        <v>0</v>
      </c>
      <c r="AF25" s="180">
        <v>1</v>
      </c>
      <c r="AG25" s="180"/>
      <c r="AH25" s="180"/>
      <c r="AI25" s="180"/>
      <c r="AJ25" s="276">
        <f t="shared" si="7"/>
        <v>0</v>
      </c>
      <c r="AK25" s="180">
        <v>1</v>
      </c>
      <c r="AL25" s="180"/>
      <c r="AM25" s="180"/>
      <c r="AN25" s="180"/>
      <c r="AO25" s="276">
        <f t="shared" si="8"/>
        <v>0</v>
      </c>
      <c r="AP25" s="180">
        <v>1</v>
      </c>
      <c r="AQ25" s="180"/>
      <c r="AR25" s="180"/>
      <c r="AS25" s="180"/>
      <c r="AT25" s="276">
        <f t="shared" si="9"/>
        <v>0</v>
      </c>
      <c r="AU25" s="180">
        <v>1</v>
      </c>
      <c r="AV25" s="180"/>
      <c r="AW25" s="180"/>
      <c r="AX25" s="180"/>
      <c r="AY25" s="276">
        <f t="shared" si="10"/>
        <v>0</v>
      </c>
      <c r="AZ25" s="180">
        <v>1</v>
      </c>
      <c r="BA25" s="180"/>
      <c r="BB25" s="180"/>
      <c r="BC25" s="180"/>
      <c r="BD25" s="276">
        <f t="shared" si="11"/>
        <v>0</v>
      </c>
      <c r="BE25" s="180">
        <v>1</v>
      </c>
      <c r="BF25" s="180"/>
      <c r="BG25" s="180"/>
      <c r="BH25" s="180"/>
      <c r="BI25" s="276">
        <f t="shared" si="12"/>
        <v>0</v>
      </c>
      <c r="BJ25" s="153">
        <f t="shared" si="13"/>
        <v>0</v>
      </c>
      <c r="BK25" s="182">
        <v>0</v>
      </c>
      <c r="BL25" s="153">
        <f t="shared" si="14"/>
        <v>0</v>
      </c>
      <c r="BM25" s="153" t="str">
        <f t="shared" si="15"/>
        <v>geen actie</v>
      </c>
      <c r="BN25" s="149">
        <v>24</v>
      </c>
    </row>
    <row r="26" spans="1:66" s="211" customFormat="1" x14ac:dyDescent="0.25">
      <c r="A26" s="149">
        <v>25</v>
      </c>
      <c r="B26" s="149" t="str">
        <f t="shared" si="0"/>
        <v>v</v>
      </c>
      <c r="C26" s="202"/>
      <c r="D26" s="311"/>
      <c r="E26" s="153"/>
      <c r="F26" s="153"/>
      <c r="G26" s="153">
        <f t="shared" si="1"/>
        <v>0</v>
      </c>
      <c r="H26" s="153"/>
      <c r="I26" s="178">
        <f>Aantallen!$B$1-H26</f>
        <v>2020</v>
      </c>
      <c r="J26" s="187">
        <f t="shared" si="2"/>
        <v>0</v>
      </c>
      <c r="K26" s="164"/>
      <c r="L26" s="180">
        <v>1</v>
      </c>
      <c r="M26" s="180"/>
      <c r="N26" s="180"/>
      <c r="O26" s="180"/>
      <c r="P26" s="276">
        <f t="shared" si="3"/>
        <v>0</v>
      </c>
      <c r="Q26" s="180">
        <v>1</v>
      </c>
      <c r="R26" s="180"/>
      <c r="S26" s="180"/>
      <c r="T26" s="180"/>
      <c r="U26" s="276">
        <f t="shared" si="4"/>
        <v>0</v>
      </c>
      <c r="V26" s="180">
        <v>1</v>
      </c>
      <c r="W26" s="180"/>
      <c r="X26" s="180"/>
      <c r="Y26" s="180"/>
      <c r="Z26" s="276">
        <f t="shared" si="5"/>
        <v>0</v>
      </c>
      <c r="AA26" s="180">
        <v>1</v>
      </c>
      <c r="AB26" s="180"/>
      <c r="AC26" s="180"/>
      <c r="AD26" s="180"/>
      <c r="AE26" s="276">
        <f t="shared" si="6"/>
        <v>0</v>
      </c>
      <c r="AF26" s="180">
        <v>1</v>
      </c>
      <c r="AG26" s="180"/>
      <c r="AH26" s="180"/>
      <c r="AI26" s="180"/>
      <c r="AJ26" s="276">
        <f t="shared" si="7"/>
        <v>0</v>
      </c>
      <c r="AK26" s="180">
        <v>1</v>
      </c>
      <c r="AL26" s="180"/>
      <c r="AM26" s="180"/>
      <c r="AN26" s="180"/>
      <c r="AO26" s="276">
        <f t="shared" si="8"/>
        <v>0</v>
      </c>
      <c r="AP26" s="180">
        <v>1</v>
      </c>
      <c r="AQ26" s="180"/>
      <c r="AR26" s="180"/>
      <c r="AS26" s="180"/>
      <c r="AT26" s="276">
        <f t="shared" si="9"/>
        <v>0</v>
      </c>
      <c r="AU26" s="180">
        <v>1</v>
      </c>
      <c r="AV26" s="180"/>
      <c r="AW26" s="180"/>
      <c r="AX26" s="180"/>
      <c r="AY26" s="276">
        <f t="shared" si="10"/>
        <v>0</v>
      </c>
      <c r="AZ26" s="180">
        <v>1</v>
      </c>
      <c r="BA26" s="180"/>
      <c r="BB26" s="180"/>
      <c r="BC26" s="180"/>
      <c r="BD26" s="276">
        <f t="shared" si="11"/>
        <v>0</v>
      </c>
      <c r="BE26" s="180">
        <v>1</v>
      </c>
      <c r="BF26" s="180"/>
      <c r="BG26" s="180"/>
      <c r="BH26" s="180"/>
      <c r="BI26" s="276">
        <f t="shared" si="12"/>
        <v>0</v>
      </c>
      <c r="BJ26" s="153">
        <f t="shared" si="13"/>
        <v>0</v>
      </c>
      <c r="BK26" s="182">
        <v>0</v>
      </c>
      <c r="BL26" s="153">
        <f t="shared" si="14"/>
        <v>0</v>
      </c>
      <c r="BM26" s="153" t="str">
        <f t="shared" si="15"/>
        <v>geen actie</v>
      </c>
      <c r="BN26" s="149">
        <v>25</v>
      </c>
    </row>
    <row r="27" spans="1:66" s="211" customFormat="1" ht="16.149999999999999" customHeight="1" x14ac:dyDescent="0.25">
      <c r="A27" s="149">
        <v>26</v>
      </c>
      <c r="B27" s="149" t="str">
        <f t="shared" si="0"/>
        <v>v</v>
      </c>
      <c r="C27" s="202"/>
      <c r="D27" s="323"/>
      <c r="E27" s="153"/>
      <c r="F27" s="153"/>
      <c r="G27" s="153">
        <f t="shared" si="1"/>
        <v>0</v>
      </c>
      <c r="H27" s="153"/>
      <c r="I27" s="178">
        <f>Aantallen!$B$1-H27</f>
        <v>2020</v>
      </c>
      <c r="J27" s="187">
        <f t="shared" si="2"/>
        <v>0</v>
      </c>
      <c r="K27" s="164"/>
      <c r="L27" s="180">
        <v>1</v>
      </c>
      <c r="M27" s="180"/>
      <c r="N27" s="180"/>
      <c r="O27" s="180"/>
      <c r="P27" s="276">
        <f t="shared" si="3"/>
        <v>0</v>
      </c>
      <c r="Q27" s="180">
        <v>1</v>
      </c>
      <c r="R27" s="180"/>
      <c r="S27" s="180"/>
      <c r="T27" s="180"/>
      <c r="U27" s="276">
        <f t="shared" si="4"/>
        <v>0</v>
      </c>
      <c r="V27" s="180">
        <v>1</v>
      </c>
      <c r="W27" s="180"/>
      <c r="X27" s="180"/>
      <c r="Y27" s="180"/>
      <c r="Z27" s="276">
        <f t="shared" si="5"/>
        <v>0</v>
      </c>
      <c r="AA27" s="180">
        <v>1</v>
      </c>
      <c r="AB27" s="180"/>
      <c r="AC27" s="180"/>
      <c r="AD27" s="180"/>
      <c r="AE27" s="276">
        <f t="shared" si="6"/>
        <v>0</v>
      </c>
      <c r="AF27" s="180">
        <v>1</v>
      </c>
      <c r="AG27" s="180"/>
      <c r="AH27" s="180"/>
      <c r="AI27" s="180"/>
      <c r="AJ27" s="276">
        <f t="shared" si="7"/>
        <v>0</v>
      </c>
      <c r="AK27" s="180">
        <v>1</v>
      </c>
      <c r="AL27" s="180"/>
      <c r="AM27" s="180"/>
      <c r="AN27" s="180"/>
      <c r="AO27" s="276">
        <f t="shared" si="8"/>
        <v>0</v>
      </c>
      <c r="AP27" s="180">
        <v>1</v>
      </c>
      <c r="AQ27" s="180"/>
      <c r="AR27" s="180"/>
      <c r="AS27" s="180"/>
      <c r="AT27" s="276">
        <f t="shared" si="9"/>
        <v>0</v>
      </c>
      <c r="AU27" s="180">
        <v>1</v>
      </c>
      <c r="AV27" s="180"/>
      <c r="AW27" s="180"/>
      <c r="AX27" s="180"/>
      <c r="AY27" s="276">
        <f t="shared" si="10"/>
        <v>0</v>
      </c>
      <c r="AZ27" s="180">
        <v>1</v>
      </c>
      <c r="BA27" s="180"/>
      <c r="BB27" s="180"/>
      <c r="BC27" s="180"/>
      <c r="BD27" s="276">
        <f t="shared" si="11"/>
        <v>0</v>
      </c>
      <c r="BE27" s="180">
        <v>1</v>
      </c>
      <c r="BF27" s="180"/>
      <c r="BG27" s="180"/>
      <c r="BH27" s="180"/>
      <c r="BI27" s="276">
        <f t="shared" si="12"/>
        <v>0</v>
      </c>
      <c r="BJ27" s="153">
        <f t="shared" si="13"/>
        <v>0</v>
      </c>
      <c r="BK27" s="182">
        <v>0</v>
      </c>
      <c r="BL27" s="153">
        <f t="shared" si="14"/>
        <v>0</v>
      </c>
      <c r="BM27" s="153" t="str">
        <f t="shared" si="15"/>
        <v>geen actie</v>
      </c>
      <c r="BN27" s="149">
        <v>26</v>
      </c>
    </row>
    <row r="28" spans="1:66" s="211" customFormat="1" x14ac:dyDescent="0.25">
      <c r="A28" s="149">
        <v>27</v>
      </c>
      <c r="B28" s="149" t="str">
        <f t="shared" si="0"/>
        <v>v</v>
      </c>
      <c r="C28" s="202"/>
      <c r="D28" s="311"/>
      <c r="E28" s="153"/>
      <c r="F28" s="153"/>
      <c r="G28" s="153">
        <f t="shared" si="1"/>
        <v>0</v>
      </c>
      <c r="H28" s="153"/>
      <c r="I28" s="178">
        <f>Aantallen!$B$1-H28</f>
        <v>2020</v>
      </c>
      <c r="J28" s="187">
        <f t="shared" si="2"/>
        <v>0</v>
      </c>
      <c r="K28" s="164"/>
      <c r="L28" s="180">
        <v>1</v>
      </c>
      <c r="M28" s="180"/>
      <c r="N28" s="180"/>
      <c r="O28" s="180"/>
      <c r="P28" s="276">
        <f t="shared" si="3"/>
        <v>0</v>
      </c>
      <c r="Q28" s="180">
        <v>1</v>
      </c>
      <c r="R28" s="180"/>
      <c r="S28" s="180"/>
      <c r="T28" s="180"/>
      <c r="U28" s="276">
        <f t="shared" si="4"/>
        <v>0</v>
      </c>
      <c r="V28" s="180">
        <v>1</v>
      </c>
      <c r="W28" s="180"/>
      <c r="X28" s="180"/>
      <c r="Y28" s="180"/>
      <c r="Z28" s="276">
        <f t="shared" si="5"/>
        <v>0</v>
      </c>
      <c r="AA28" s="180">
        <v>1</v>
      </c>
      <c r="AB28" s="180"/>
      <c r="AC28" s="180"/>
      <c r="AD28" s="180"/>
      <c r="AE28" s="276">
        <f t="shared" si="6"/>
        <v>0</v>
      </c>
      <c r="AF28" s="180">
        <v>1</v>
      </c>
      <c r="AG28" s="180"/>
      <c r="AH28" s="180"/>
      <c r="AI28" s="180"/>
      <c r="AJ28" s="276">
        <f t="shared" si="7"/>
        <v>0</v>
      </c>
      <c r="AK28" s="180">
        <v>1</v>
      </c>
      <c r="AL28" s="180"/>
      <c r="AM28" s="180"/>
      <c r="AN28" s="180"/>
      <c r="AO28" s="276">
        <f t="shared" si="8"/>
        <v>0</v>
      </c>
      <c r="AP28" s="180">
        <v>1</v>
      </c>
      <c r="AQ28" s="180"/>
      <c r="AR28" s="180"/>
      <c r="AS28" s="180"/>
      <c r="AT28" s="276">
        <f t="shared" si="9"/>
        <v>0</v>
      </c>
      <c r="AU28" s="180">
        <v>1</v>
      </c>
      <c r="AV28" s="180"/>
      <c r="AW28" s="180"/>
      <c r="AX28" s="180"/>
      <c r="AY28" s="276">
        <f t="shared" si="10"/>
        <v>0</v>
      </c>
      <c r="AZ28" s="180">
        <v>1</v>
      </c>
      <c r="BA28" s="180"/>
      <c r="BB28" s="180"/>
      <c r="BC28" s="180"/>
      <c r="BD28" s="276">
        <f t="shared" si="11"/>
        <v>0</v>
      </c>
      <c r="BE28" s="180">
        <v>1</v>
      </c>
      <c r="BF28" s="180"/>
      <c r="BG28" s="180"/>
      <c r="BH28" s="180"/>
      <c r="BI28" s="276">
        <f t="shared" si="12"/>
        <v>0</v>
      </c>
      <c r="BJ28" s="153">
        <f t="shared" si="13"/>
        <v>0</v>
      </c>
      <c r="BK28" s="182">
        <v>0</v>
      </c>
      <c r="BL28" s="153">
        <f t="shared" si="14"/>
        <v>0</v>
      </c>
      <c r="BM28" s="153" t="str">
        <f t="shared" si="15"/>
        <v>geen actie</v>
      </c>
      <c r="BN28" s="149">
        <v>27</v>
      </c>
    </row>
    <row r="29" spans="1:66" s="211" customFormat="1" ht="16.149999999999999" customHeight="1" x14ac:dyDescent="0.25">
      <c r="A29" s="149">
        <v>28</v>
      </c>
      <c r="B29" s="149" t="str">
        <f t="shared" si="0"/>
        <v>v</v>
      </c>
      <c r="C29" s="202"/>
      <c r="D29" s="311"/>
      <c r="E29" s="153"/>
      <c r="F29" s="153"/>
      <c r="G29" s="153">
        <f t="shared" si="1"/>
        <v>0</v>
      </c>
      <c r="H29" s="153"/>
      <c r="I29" s="178">
        <f>Aantallen!$B$1-H29</f>
        <v>2020</v>
      </c>
      <c r="J29" s="187">
        <f t="shared" si="2"/>
        <v>0</v>
      </c>
      <c r="K29" s="164"/>
      <c r="L29" s="180">
        <v>1</v>
      </c>
      <c r="M29" s="180"/>
      <c r="N29" s="180"/>
      <c r="O29" s="180"/>
      <c r="P29" s="276">
        <f t="shared" si="3"/>
        <v>0</v>
      </c>
      <c r="Q29" s="180">
        <v>1</v>
      </c>
      <c r="R29" s="180"/>
      <c r="S29" s="180"/>
      <c r="T29" s="180"/>
      <c r="U29" s="276">
        <f t="shared" si="4"/>
        <v>0</v>
      </c>
      <c r="V29" s="180">
        <v>1</v>
      </c>
      <c r="W29" s="180"/>
      <c r="X29" s="180"/>
      <c r="Y29" s="180"/>
      <c r="Z29" s="276">
        <f t="shared" si="5"/>
        <v>0</v>
      </c>
      <c r="AA29" s="180">
        <v>1</v>
      </c>
      <c r="AB29" s="180"/>
      <c r="AC29" s="180"/>
      <c r="AD29" s="180"/>
      <c r="AE29" s="276">
        <f t="shared" si="6"/>
        <v>0</v>
      </c>
      <c r="AF29" s="180">
        <v>1</v>
      </c>
      <c r="AG29" s="180"/>
      <c r="AH29" s="180"/>
      <c r="AI29" s="180"/>
      <c r="AJ29" s="276">
        <f t="shared" si="7"/>
        <v>0</v>
      </c>
      <c r="AK29" s="180">
        <v>1</v>
      </c>
      <c r="AL29" s="180"/>
      <c r="AM29" s="180"/>
      <c r="AN29" s="180"/>
      <c r="AO29" s="276">
        <f t="shared" si="8"/>
        <v>0</v>
      </c>
      <c r="AP29" s="180">
        <v>1</v>
      </c>
      <c r="AQ29" s="180"/>
      <c r="AR29" s="180"/>
      <c r="AS29" s="180"/>
      <c r="AT29" s="276">
        <f t="shared" si="9"/>
        <v>0</v>
      </c>
      <c r="AU29" s="180">
        <v>1</v>
      </c>
      <c r="AV29" s="180"/>
      <c r="AW29" s="180"/>
      <c r="AX29" s="180"/>
      <c r="AY29" s="276">
        <f t="shared" si="10"/>
        <v>0</v>
      </c>
      <c r="AZ29" s="180">
        <v>1</v>
      </c>
      <c r="BA29" s="180"/>
      <c r="BB29" s="180"/>
      <c r="BC29" s="180"/>
      <c r="BD29" s="276">
        <f t="shared" si="11"/>
        <v>0</v>
      </c>
      <c r="BE29" s="180">
        <v>1</v>
      </c>
      <c r="BF29" s="180"/>
      <c r="BG29" s="180"/>
      <c r="BH29" s="180"/>
      <c r="BI29" s="276">
        <f t="shared" si="12"/>
        <v>0</v>
      </c>
      <c r="BJ29" s="153">
        <f t="shared" si="13"/>
        <v>0</v>
      </c>
      <c r="BK29" s="182">
        <v>0</v>
      </c>
      <c r="BL29" s="153">
        <f t="shared" si="14"/>
        <v>0</v>
      </c>
      <c r="BM29" s="153" t="str">
        <f t="shared" si="15"/>
        <v>geen actie</v>
      </c>
      <c r="BN29" s="149">
        <v>28</v>
      </c>
    </row>
    <row r="30" spans="1:66" s="211" customFormat="1" x14ac:dyDescent="0.25">
      <c r="A30" s="149">
        <v>29</v>
      </c>
      <c r="B30" s="149" t="str">
        <f t="shared" si="0"/>
        <v>v</v>
      </c>
      <c r="C30" s="202"/>
      <c r="D30" s="311"/>
      <c r="E30" s="153"/>
      <c r="F30" s="153"/>
      <c r="G30" s="153">
        <f t="shared" si="1"/>
        <v>0</v>
      </c>
      <c r="H30" s="153"/>
      <c r="I30" s="178">
        <f>Aantallen!$B$1-H30</f>
        <v>2020</v>
      </c>
      <c r="J30" s="187">
        <f t="shared" si="2"/>
        <v>0</v>
      </c>
      <c r="K30" s="164"/>
      <c r="L30" s="180">
        <v>1</v>
      </c>
      <c r="M30" s="180"/>
      <c r="N30" s="180"/>
      <c r="O30" s="180"/>
      <c r="P30" s="276">
        <f t="shared" si="3"/>
        <v>0</v>
      </c>
      <c r="Q30" s="180">
        <v>1</v>
      </c>
      <c r="R30" s="180"/>
      <c r="S30" s="180"/>
      <c r="T30" s="180"/>
      <c r="U30" s="276">
        <f t="shared" si="4"/>
        <v>0</v>
      </c>
      <c r="V30" s="180">
        <v>1</v>
      </c>
      <c r="W30" s="180"/>
      <c r="X30" s="180"/>
      <c r="Y30" s="180"/>
      <c r="Z30" s="276">
        <f t="shared" si="5"/>
        <v>0</v>
      </c>
      <c r="AA30" s="180">
        <v>1</v>
      </c>
      <c r="AB30" s="180"/>
      <c r="AC30" s="180"/>
      <c r="AD30" s="180"/>
      <c r="AE30" s="276">
        <f t="shared" si="6"/>
        <v>0</v>
      </c>
      <c r="AF30" s="180">
        <v>1</v>
      </c>
      <c r="AG30" s="180"/>
      <c r="AH30" s="180"/>
      <c r="AI30" s="180"/>
      <c r="AJ30" s="276">
        <f t="shared" si="7"/>
        <v>0</v>
      </c>
      <c r="AK30" s="180">
        <v>1</v>
      </c>
      <c r="AL30" s="180"/>
      <c r="AM30" s="180"/>
      <c r="AN30" s="180"/>
      <c r="AO30" s="276">
        <f t="shared" si="8"/>
        <v>0</v>
      </c>
      <c r="AP30" s="180">
        <v>1</v>
      </c>
      <c r="AQ30" s="180"/>
      <c r="AR30" s="180"/>
      <c r="AS30" s="180"/>
      <c r="AT30" s="276">
        <f t="shared" si="9"/>
        <v>0</v>
      </c>
      <c r="AU30" s="180">
        <v>1</v>
      </c>
      <c r="AV30" s="180"/>
      <c r="AW30" s="180"/>
      <c r="AX30" s="180"/>
      <c r="AY30" s="276">
        <f t="shared" si="10"/>
        <v>0</v>
      </c>
      <c r="AZ30" s="180">
        <v>1</v>
      </c>
      <c r="BA30" s="180"/>
      <c r="BB30" s="180"/>
      <c r="BC30" s="180"/>
      <c r="BD30" s="276">
        <f t="shared" si="11"/>
        <v>0</v>
      </c>
      <c r="BE30" s="180">
        <v>1</v>
      </c>
      <c r="BF30" s="180"/>
      <c r="BG30" s="180"/>
      <c r="BH30" s="180"/>
      <c r="BI30" s="276">
        <f t="shared" si="12"/>
        <v>0</v>
      </c>
      <c r="BJ30" s="153">
        <f t="shared" si="13"/>
        <v>0</v>
      </c>
      <c r="BK30" s="182">
        <v>0</v>
      </c>
      <c r="BL30" s="153">
        <f t="shared" si="14"/>
        <v>0</v>
      </c>
      <c r="BM30" s="153" t="str">
        <f t="shared" si="15"/>
        <v>geen actie</v>
      </c>
      <c r="BN30" s="149">
        <v>29</v>
      </c>
    </row>
    <row r="31" spans="1:66" s="211" customFormat="1" ht="16.149999999999999" customHeight="1" x14ac:dyDescent="0.25">
      <c r="A31" s="149">
        <v>30</v>
      </c>
      <c r="B31" s="149" t="str">
        <f t="shared" si="0"/>
        <v>v</v>
      </c>
      <c r="C31" s="202"/>
      <c r="D31" s="311"/>
      <c r="E31" s="153"/>
      <c r="F31" s="153"/>
      <c r="G31" s="153">
        <f t="shared" si="1"/>
        <v>0</v>
      </c>
      <c r="H31" s="153"/>
      <c r="I31" s="178">
        <f>Aantallen!$B$1-H31</f>
        <v>2020</v>
      </c>
      <c r="J31" s="187">
        <f t="shared" si="2"/>
        <v>0</v>
      </c>
      <c r="K31" s="164"/>
      <c r="L31" s="180">
        <v>1</v>
      </c>
      <c r="M31" s="180"/>
      <c r="N31" s="180"/>
      <c r="O31" s="180"/>
      <c r="P31" s="276">
        <f t="shared" si="3"/>
        <v>0</v>
      </c>
      <c r="Q31" s="180">
        <v>1</v>
      </c>
      <c r="R31" s="180"/>
      <c r="S31" s="180"/>
      <c r="T31" s="180"/>
      <c r="U31" s="276">
        <f t="shared" si="4"/>
        <v>0</v>
      </c>
      <c r="V31" s="180">
        <v>1</v>
      </c>
      <c r="W31" s="180"/>
      <c r="X31" s="180"/>
      <c r="Y31" s="180"/>
      <c r="Z31" s="276">
        <f t="shared" si="5"/>
        <v>0</v>
      </c>
      <c r="AA31" s="180">
        <v>1</v>
      </c>
      <c r="AB31" s="180"/>
      <c r="AC31" s="180"/>
      <c r="AD31" s="180"/>
      <c r="AE31" s="276">
        <f t="shared" si="6"/>
        <v>0</v>
      </c>
      <c r="AF31" s="180">
        <v>1</v>
      </c>
      <c r="AG31" s="180"/>
      <c r="AH31" s="180"/>
      <c r="AI31" s="180"/>
      <c r="AJ31" s="276">
        <f t="shared" si="7"/>
        <v>0</v>
      </c>
      <c r="AK31" s="180">
        <v>1</v>
      </c>
      <c r="AL31" s="180"/>
      <c r="AM31" s="180"/>
      <c r="AN31" s="180"/>
      <c r="AO31" s="276">
        <f t="shared" si="8"/>
        <v>0</v>
      </c>
      <c r="AP31" s="180">
        <v>1</v>
      </c>
      <c r="AQ31" s="180"/>
      <c r="AR31" s="180"/>
      <c r="AS31" s="180"/>
      <c r="AT31" s="276">
        <f t="shared" si="9"/>
        <v>0</v>
      </c>
      <c r="AU31" s="180">
        <v>1</v>
      </c>
      <c r="AV31" s="180"/>
      <c r="AW31" s="180"/>
      <c r="AX31" s="180"/>
      <c r="AY31" s="276">
        <f t="shared" si="10"/>
        <v>0</v>
      </c>
      <c r="AZ31" s="180">
        <v>1</v>
      </c>
      <c r="BA31" s="180"/>
      <c r="BB31" s="180"/>
      <c r="BC31" s="180"/>
      <c r="BD31" s="276">
        <f t="shared" si="11"/>
        <v>0</v>
      </c>
      <c r="BE31" s="180">
        <v>1</v>
      </c>
      <c r="BF31" s="180"/>
      <c r="BG31" s="180"/>
      <c r="BH31" s="180"/>
      <c r="BI31" s="276">
        <f t="shared" si="12"/>
        <v>0</v>
      </c>
      <c r="BJ31" s="153">
        <f t="shared" si="13"/>
        <v>0</v>
      </c>
      <c r="BK31" s="182">
        <v>0</v>
      </c>
      <c r="BL31" s="153">
        <f t="shared" si="14"/>
        <v>0</v>
      </c>
      <c r="BM31" s="153" t="str">
        <f t="shared" si="15"/>
        <v>geen actie</v>
      </c>
      <c r="BN31" s="149">
        <v>30</v>
      </c>
    </row>
    <row r="32" spans="1:66" s="211" customFormat="1" x14ac:dyDescent="0.25">
      <c r="A32" s="149">
        <v>31</v>
      </c>
      <c r="B32" s="149" t="str">
        <f t="shared" si="0"/>
        <v>v</v>
      </c>
      <c r="C32" s="202"/>
      <c r="D32" s="311"/>
      <c r="E32" s="153"/>
      <c r="F32" s="153"/>
      <c r="G32" s="153">
        <f t="shared" si="1"/>
        <v>0</v>
      </c>
      <c r="H32" s="153"/>
      <c r="I32" s="178">
        <f>Aantallen!$B$1-H32</f>
        <v>2020</v>
      </c>
      <c r="J32" s="187">
        <f t="shared" si="2"/>
        <v>0</v>
      </c>
      <c r="K32" s="164"/>
      <c r="L32" s="180">
        <v>1</v>
      </c>
      <c r="M32" s="180"/>
      <c r="N32" s="180"/>
      <c r="O32" s="180"/>
      <c r="P32" s="276">
        <f t="shared" si="3"/>
        <v>0</v>
      </c>
      <c r="Q32" s="180">
        <v>1</v>
      </c>
      <c r="R32" s="180"/>
      <c r="S32" s="180"/>
      <c r="T32" s="180"/>
      <c r="U32" s="276">
        <f t="shared" si="4"/>
        <v>0</v>
      </c>
      <c r="V32" s="180">
        <v>1</v>
      </c>
      <c r="W32" s="180"/>
      <c r="X32" s="180"/>
      <c r="Y32" s="180"/>
      <c r="Z32" s="276">
        <f t="shared" si="5"/>
        <v>0</v>
      </c>
      <c r="AA32" s="180">
        <v>1</v>
      </c>
      <c r="AB32" s="180"/>
      <c r="AC32" s="180"/>
      <c r="AD32" s="180"/>
      <c r="AE32" s="276">
        <f t="shared" si="6"/>
        <v>0</v>
      </c>
      <c r="AF32" s="180">
        <v>1</v>
      </c>
      <c r="AG32" s="180"/>
      <c r="AH32" s="180"/>
      <c r="AI32" s="180"/>
      <c r="AJ32" s="276">
        <f t="shared" si="7"/>
        <v>0</v>
      </c>
      <c r="AK32" s="180">
        <v>1</v>
      </c>
      <c r="AL32" s="180"/>
      <c r="AM32" s="180"/>
      <c r="AN32" s="180"/>
      <c r="AO32" s="276">
        <f t="shared" si="8"/>
        <v>0</v>
      </c>
      <c r="AP32" s="180">
        <v>1</v>
      </c>
      <c r="AQ32" s="180"/>
      <c r="AR32" s="180"/>
      <c r="AS32" s="180"/>
      <c r="AT32" s="276">
        <f t="shared" si="9"/>
        <v>0</v>
      </c>
      <c r="AU32" s="180">
        <v>1</v>
      </c>
      <c r="AV32" s="180"/>
      <c r="AW32" s="180"/>
      <c r="AX32" s="180"/>
      <c r="AY32" s="276">
        <f t="shared" si="10"/>
        <v>0</v>
      </c>
      <c r="AZ32" s="180">
        <v>1</v>
      </c>
      <c r="BA32" s="180"/>
      <c r="BB32" s="180"/>
      <c r="BC32" s="180"/>
      <c r="BD32" s="276">
        <f t="shared" si="11"/>
        <v>0</v>
      </c>
      <c r="BE32" s="180">
        <v>1</v>
      </c>
      <c r="BF32" s="180"/>
      <c r="BG32" s="180"/>
      <c r="BH32" s="180"/>
      <c r="BI32" s="276">
        <f t="shared" si="12"/>
        <v>0</v>
      </c>
      <c r="BJ32" s="153">
        <f t="shared" si="13"/>
        <v>0</v>
      </c>
      <c r="BK32" s="182">
        <v>0</v>
      </c>
      <c r="BL32" s="153">
        <f t="shared" si="14"/>
        <v>0</v>
      </c>
      <c r="BM32" s="153" t="str">
        <f t="shared" si="15"/>
        <v>geen actie</v>
      </c>
      <c r="BN32" s="149">
        <v>31</v>
      </c>
    </row>
    <row r="33" spans="1:66" s="211" customFormat="1" ht="14.25" customHeight="1" x14ac:dyDescent="0.25">
      <c r="A33" s="149">
        <v>32</v>
      </c>
      <c r="B33" s="149" t="str">
        <f t="shared" si="0"/>
        <v>v</v>
      </c>
      <c r="C33" s="202"/>
      <c r="D33" s="311"/>
      <c r="E33" s="153"/>
      <c r="F33" s="153"/>
      <c r="G33" s="153">
        <f t="shared" si="1"/>
        <v>0</v>
      </c>
      <c r="H33" s="153"/>
      <c r="I33" s="178">
        <f>Aantallen!$B$1-H33</f>
        <v>2020</v>
      </c>
      <c r="J33" s="187">
        <f t="shared" si="2"/>
        <v>0</v>
      </c>
      <c r="K33" s="164"/>
      <c r="L33" s="180">
        <v>1</v>
      </c>
      <c r="M33" s="180"/>
      <c r="N33" s="180"/>
      <c r="O33" s="180"/>
      <c r="P33" s="276">
        <f t="shared" si="3"/>
        <v>0</v>
      </c>
      <c r="Q33" s="180">
        <v>1</v>
      </c>
      <c r="R33" s="180"/>
      <c r="S33" s="180"/>
      <c r="T33" s="180"/>
      <c r="U33" s="276">
        <f t="shared" si="4"/>
        <v>0</v>
      </c>
      <c r="V33" s="180">
        <v>1</v>
      </c>
      <c r="W33" s="180"/>
      <c r="X33" s="180"/>
      <c r="Y33" s="180"/>
      <c r="Z33" s="276">
        <f t="shared" si="5"/>
        <v>0</v>
      </c>
      <c r="AA33" s="180">
        <v>1</v>
      </c>
      <c r="AB33" s="180"/>
      <c r="AC33" s="180"/>
      <c r="AD33" s="180"/>
      <c r="AE33" s="276">
        <f t="shared" si="6"/>
        <v>0</v>
      </c>
      <c r="AF33" s="180">
        <v>1</v>
      </c>
      <c r="AG33" s="180"/>
      <c r="AH33" s="180"/>
      <c r="AI33" s="180"/>
      <c r="AJ33" s="276">
        <f t="shared" si="7"/>
        <v>0</v>
      </c>
      <c r="AK33" s="180">
        <v>1</v>
      </c>
      <c r="AL33" s="180"/>
      <c r="AM33" s="180"/>
      <c r="AN33" s="180"/>
      <c r="AO33" s="276">
        <f t="shared" si="8"/>
        <v>0</v>
      </c>
      <c r="AP33" s="180">
        <v>1</v>
      </c>
      <c r="AQ33" s="180"/>
      <c r="AR33" s="180"/>
      <c r="AS33" s="180"/>
      <c r="AT33" s="276">
        <f t="shared" si="9"/>
        <v>0</v>
      </c>
      <c r="AU33" s="180">
        <v>1</v>
      </c>
      <c r="AV33" s="180"/>
      <c r="AW33" s="180"/>
      <c r="AX33" s="180"/>
      <c r="AY33" s="276">
        <f t="shared" si="10"/>
        <v>0</v>
      </c>
      <c r="AZ33" s="180">
        <v>1</v>
      </c>
      <c r="BA33" s="180"/>
      <c r="BB33" s="180"/>
      <c r="BC33" s="180"/>
      <c r="BD33" s="276">
        <f t="shared" si="11"/>
        <v>0</v>
      </c>
      <c r="BE33" s="180">
        <v>1</v>
      </c>
      <c r="BF33" s="180"/>
      <c r="BG33" s="180"/>
      <c r="BH33" s="180"/>
      <c r="BI33" s="276">
        <f t="shared" si="12"/>
        <v>0</v>
      </c>
      <c r="BJ33" s="153">
        <f t="shared" si="13"/>
        <v>0</v>
      </c>
      <c r="BK33" s="182">
        <v>0</v>
      </c>
      <c r="BL33" s="153">
        <f t="shared" si="14"/>
        <v>0</v>
      </c>
      <c r="BM33" s="153" t="str">
        <f t="shared" si="15"/>
        <v>geen actie</v>
      </c>
      <c r="BN33" s="149">
        <v>32</v>
      </c>
    </row>
    <row r="34" spans="1:66" s="211" customFormat="1" ht="16.149999999999999" customHeight="1" x14ac:dyDescent="0.25">
      <c r="A34" s="149">
        <v>33</v>
      </c>
      <c r="B34" s="149" t="str">
        <f t="shared" ref="B34:B65" si="16">IF(A34=BN34,"v","x")</f>
        <v>v</v>
      </c>
      <c r="C34" s="202"/>
      <c r="D34" s="311"/>
      <c r="E34" s="153"/>
      <c r="F34" s="153"/>
      <c r="G34" s="153">
        <f t="shared" ref="G34:G65" si="17">SUM(K34+P34+U34+Z34+AE34+AJ34+AO34+AT34+AY34+BD34+BI34)</f>
        <v>0</v>
      </c>
      <c r="H34" s="153"/>
      <c r="I34" s="178">
        <f>Aantallen!$B$1-H34</f>
        <v>2020</v>
      </c>
      <c r="J34" s="187">
        <f t="shared" ref="J34:J65" si="18">G34-K34</f>
        <v>0</v>
      </c>
      <c r="K34" s="164"/>
      <c r="L34" s="180">
        <v>1</v>
      </c>
      <c r="M34" s="180"/>
      <c r="N34" s="180"/>
      <c r="O34" s="180"/>
      <c r="P34" s="276">
        <f t="shared" ref="P34:P65" si="19">(SUM(M34*10+N34)/L34*10)+O34</f>
        <v>0</v>
      </c>
      <c r="Q34" s="180">
        <v>1</v>
      </c>
      <c r="R34" s="180"/>
      <c r="S34" s="180"/>
      <c r="T34" s="180"/>
      <c r="U34" s="276">
        <f t="shared" ref="U34:U65" si="20">(SUM(R34*10+S34)/Q34*10)+T34</f>
        <v>0</v>
      </c>
      <c r="V34" s="180">
        <v>1</v>
      </c>
      <c r="W34" s="180"/>
      <c r="X34" s="180"/>
      <c r="Y34" s="180"/>
      <c r="Z34" s="276">
        <f t="shared" ref="Z34:Z65" si="21">(SUM(W34*10+X34)/V34*10)+Y34</f>
        <v>0</v>
      </c>
      <c r="AA34" s="180">
        <v>1</v>
      </c>
      <c r="AB34" s="180"/>
      <c r="AC34" s="180"/>
      <c r="AD34" s="180"/>
      <c r="AE34" s="276">
        <f t="shared" ref="AE34:AE65" si="22">(SUM(AB34*10+AC34)/AA34*10)+AD34</f>
        <v>0</v>
      </c>
      <c r="AF34" s="180">
        <v>1</v>
      </c>
      <c r="AG34" s="180"/>
      <c r="AH34" s="180"/>
      <c r="AI34" s="180"/>
      <c r="AJ34" s="276">
        <f t="shared" ref="AJ34:AJ65" si="23">(SUM(AG34*10+AH34)/AF34*10)+AI34</f>
        <v>0</v>
      </c>
      <c r="AK34" s="180">
        <v>1</v>
      </c>
      <c r="AL34" s="180"/>
      <c r="AM34" s="180"/>
      <c r="AN34" s="180"/>
      <c r="AO34" s="276">
        <f t="shared" ref="AO34:AO65" si="24">(SUM(AL34*10+AM34)/AK34*10)+AN34</f>
        <v>0</v>
      </c>
      <c r="AP34" s="180">
        <v>1</v>
      </c>
      <c r="AQ34" s="180"/>
      <c r="AR34" s="180"/>
      <c r="AS34" s="180"/>
      <c r="AT34" s="276">
        <f t="shared" ref="AT34:AT65" si="25">(SUM(AQ34*10+AR34)/AP34*10)+AS34</f>
        <v>0</v>
      </c>
      <c r="AU34" s="180">
        <v>1</v>
      </c>
      <c r="AV34" s="180"/>
      <c r="AW34" s="180"/>
      <c r="AX34" s="180"/>
      <c r="AY34" s="276">
        <f t="shared" ref="AY34:AY65" si="26">(SUM(AV34*10+AW34)/AU34*10)+AX34</f>
        <v>0</v>
      </c>
      <c r="AZ34" s="180">
        <v>1</v>
      </c>
      <c r="BA34" s="180"/>
      <c r="BB34" s="180"/>
      <c r="BC34" s="180"/>
      <c r="BD34" s="276">
        <f t="shared" ref="BD34:BD65" si="27">(SUM(BA34*10+BB34)/AZ34*10)+BC34</f>
        <v>0</v>
      </c>
      <c r="BE34" s="180">
        <v>1</v>
      </c>
      <c r="BF34" s="180"/>
      <c r="BG34" s="180"/>
      <c r="BH34" s="180"/>
      <c r="BI34" s="276">
        <f t="shared" ref="BI34:BI65" si="28">(SUM(BF34*10+BG34)/BE34*10)+BH34</f>
        <v>0</v>
      </c>
      <c r="BJ34" s="153">
        <f t="shared" ref="BJ34:BJ65" si="29">IF(G34&lt;250,0,IF(G34&lt;500,250,IF(G34&lt;750,"500",IF(G34&lt;1000,750,IF(G34&lt;1500,1000,IF(G34&lt;2000,1500,IF(G34&lt;2500,2000,IF(G34&lt;3000,2500,3000))))))))</f>
        <v>0</v>
      </c>
      <c r="BK34" s="182">
        <v>0</v>
      </c>
      <c r="BL34" s="153">
        <f t="shared" ref="BL34:BL60" si="30">BJ34-BK34</f>
        <v>0</v>
      </c>
      <c r="BM34" s="153" t="str">
        <f t="shared" ref="BM34:BM65" si="31">IF(BL34=0,"geen actie",CONCATENATE("diploma uitschrijven: ",BJ34," punten"))</f>
        <v>geen actie</v>
      </c>
      <c r="BN34" s="149">
        <v>33</v>
      </c>
    </row>
    <row r="35" spans="1:66" s="211" customFormat="1" ht="15.75" customHeight="1" x14ac:dyDescent="0.25">
      <c r="A35" s="149">
        <v>34</v>
      </c>
      <c r="B35" s="149" t="str">
        <f t="shared" si="16"/>
        <v>v</v>
      </c>
      <c r="C35" s="202"/>
      <c r="D35" s="311"/>
      <c r="E35" s="153"/>
      <c r="F35" s="153"/>
      <c r="G35" s="153">
        <f t="shared" si="17"/>
        <v>0</v>
      </c>
      <c r="H35" s="153"/>
      <c r="I35" s="178">
        <f>Aantallen!$B$1-H35</f>
        <v>2020</v>
      </c>
      <c r="J35" s="187">
        <f t="shared" si="18"/>
        <v>0</v>
      </c>
      <c r="K35" s="164"/>
      <c r="L35" s="180">
        <v>1</v>
      </c>
      <c r="M35" s="180"/>
      <c r="N35" s="180"/>
      <c r="O35" s="180"/>
      <c r="P35" s="276">
        <f t="shared" si="19"/>
        <v>0</v>
      </c>
      <c r="Q35" s="180">
        <v>1</v>
      </c>
      <c r="R35" s="180"/>
      <c r="S35" s="180"/>
      <c r="T35" s="180"/>
      <c r="U35" s="276">
        <f t="shared" si="20"/>
        <v>0</v>
      </c>
      <c r="V35" s="180">
        <v>1</v>
      </c>
      <c r="W35" s="180"/>
      <c r="X35" s="180"/>
      <c r="Y35" s="180"/>
      <c r="Z35" s="276">
        <f t="shared" si="21"/>
        <v>0</v>
      </c>
      <c r="AA35" s="180">
        <v>1</v>
      </c>
      <c r="AB35" s="180"/>
      <c r="AC35" s="180"/>
      <c r="AD35" s="180"/>
      <c r="AE35" s="276">
        <f t="shared" si="22"/>
        <v>0</v>
      </c>
      <c r="AF35" s="180">
        <v>1</v>
      </c>
      <c r="AG35" s="180"/>
      <c r="AH35" s="180"/>
      <c r="AI35" s="180"/>
      <c r="AJ35" s="276">
        <f t="shared" si="23"/>
        <v>0</v>
      </c>
      <c r="AK35" s="180">
        <v>1</v>
      </c>
      <c r="AL35" s="180"/>
      <c r="AM35" s="180"/>
      <c r="AN35" s="180"/>
      <c r="AO35" s="276">
        <f t="shared" si="24"/>
        <v>0</v>
      </c>
      <c r="AP35" s="180">
        <v>1</v>
      </c>
      <c r="AQ35" s="180"/>
      <c r="AR35" s="180"/>
      <c r="AS35" s="180"/>
      <c r="AT35" s="276">
        <f t="shared" si="25"/>
        <v>0</v>
      </c>
      <c r="AU35" s="180">
        <v>1</v>
      </c>
      <c r="AV35" s="180"/>
      <c r="AW35" s="180"/>
      <c r="AX35" s="180"/>
      <c r="AY35" s="276">
        <f t="shared" si="26"/>
        <v>0</v>
      </c>
      <c r="AZ35" s="180">
        <v>1</v>
      </c>
      <c r="BA35" s="180"/>
      <c r="BB35" s="180"/>
      <c r="BC35" s="180"/>
      <c r="BD35" s="276">
        <f t="shared" si="27"/>
        <v>0</v>
      </c>
      <c r="BE35" s="180">
        <v>1</v>
      </c>
      <c r="BF35" s="180"/>
      <c r="BG35" s="180"/>
      <c r="BH35" s="180"/>
      <c r="BI35" s="276">
        <f t="shared" si="28"/>
        <v>0</v>
      </c>
      <c r="BJ35" s="153">
        <f t="shared" si="29"/>
        <v>0</v>
      </c>
      <c r="BK35" s="182">
        <v>0</v>
      </c>
      <c r="BL35" s="153">
        <f t="shared" si="30"/>
        <v>0</v>
      </c>
      <c r="BM35" s="153" t="str">
        <f t="shared" si="31"/>
        <v>geen actie</v>
      </c>
      <c r="BN35" s="149">
        <v>34</v>
      </c>
    </row>
    <row r="36" spans="1:66" s="211" customFormat="1" ht="14.25" customHeight="1" x14ac:dyDescent="0.25">
      <c r="A36" s="149">
        <v>35</v>
      </c>
      <c r="B36" s="149" t="str">
        <f t="shared" si="16"/>
        <v>v</v>
      </c>
      <c r="C36" s="202"/>
      <c r="D36" s="311"/>
      <c r="E36" s="153"/>
      <c r="F36" s="153"/>
      <c r="G36" s="153">
        <f t="shared" si="17"/>
        <v>0</v>
      </c>
      <c r="H36" s="153"/>
      <c r="I36" s="178">
        <f>Aantallen!$B$1-H36</f>
        <v>2020</v>
      </c>
      <c r="J36" s="187">
        <f t="shared" si="18"/>
        <v>0</v>
      </c>
      <c r="K36" s="164"/>
      <c r="L36" s="180">
        <v>1</v>
      </c>
      <c r="M36" s="180"/>
      <c r="N36" s="180"/>
      <c r="O36" s="180"/>
      <c r="P36" s="276">
        <f t="shared" si="19"/>
        <v>0</v>
      </c>
      <c r="Q36" s="180">
        <v>1</v>
      </c>
      <c r="R36" s="180"/>
      <c r="S36" s="180"/>
      <c r="T36" s="180"/>
      <c r="U36" s="276">
        <f t="shared" si="20"/>
        <v>0</v>
      </c>
      <c r="V36" s="180">
        <v>1</v>
      </c>
      <c r="W36" s="180"/>
      <c r="X36" s="180"/>
      <c r="Y36" s="180"/>
      <c r="Z36" s="276">
        <f t="shared" si="21"/>
        <v>0</v>
      </c>
      <c r="AA36" s="180">
        <v>1</v>
      </c>
      <c r="AB36" s="180"/>
      <c r="AC36" s="180"/>
      <c r="AD36" s="180"/>
      <c r="AE36" s="276">
        <f t="shared" si="22"/>
        <v>0</v>
      </c>
      <c r="AF36" s="180">
        <v>1</v>
      </c>
      <c r="AG36" s="180"/>
      <c r="AH36" s="180"/>
      <c r="AI36" s="180"/>
      <c r="AJ36" s="276">
        <f t="shared" si="23"/>
        <v>0</v>
      </c>
      <c r="AK36" s="180">
        <v>1</v>
      </c>
      <c r="AL36" s="180"/>
      <c r="AM36" s="180"/>
      <c r="AN36" s="180"/>
      <c r="AO36" s="276">
        <f t="shared" si="24"/>
        <v>0</v>
      </c>
      <c r="AP36" s="180">
        <v>1</v>
      </c>
      <c r="AQ36" s="180"/>
      <c r="AR36" s="180"/>
      <c r="AS36" s="180"/>
      <c r="AT36" s="276">
        <f t="shared" si="25"/>
        <v>0</v>
      </c>
      <c r="AU36" s="180">
        <v>1</v>
      </c>
      <c r="AV36" s="180"/>
      <c r="AW36" s="180"/>
      <c r="AX36" s="180"/>
      <c r="AY36" s="276">
        <f t="shared" si="26"/>
        <v>0</v>
      </c>
      <c r="AZ36" s="180">
        <v>1</v>
      </c>
      <c r="BA36" s="180"/>
      <c r="BB36" s="180"/>
      <c r="BC36" s="180"/>
      <c r="BD36" s="276">
        <f t="shared" si="27"/>
        <v>0</v>
      </c>
      <c r="BE36" s="180">
        <v>1</v>
      </c>
      <c r="BF36" s="180"/>
      <c r="BG36" s="180"/>
      <c r="BH36" s="180"/>
      <c r="BI36" s="276">
        <f t="shared" si="28"/>
        <v>0</v>
      </c>
      <c r="BJ36" s="153">
        <f t="shared" si="29"/>
        <v>0</v>
      </c>
      <c r="BK36" s="182">
        <v>0</v>
      </c>
      <c r="BL36" s="153">
        <f t="shared" si="30"/>
        <v>0</v>
      </c>
      <c r="BM36" s="153" t="str">
        <f t="shared" si="31"/>
        <v>geen actie</v>
      </c>
      <c r="BN36" s="149">
        <v>35</v>
      </c>
    </row>
    <row r="37" spans="1:66" s="211" customFormat="1" ht="15.4" customHeight="1" x14ac:dyDescent="0.25">
      <c r="A37" s="149">
        <v>36</v>
      </c>
      <c r="B37" s="149" t="str">
        <f t="shared" si="16"/>
        <v>v</v>
      </c>
      <c r="C37" s="202"/>
      <c r="D37" s="311"/>
      <c r="E37" s="153"/>
      <c r="F37" s="153"/>
      <c r="G37" s="153">
        <f t="shared" si="17"/>
        <v>0</v>
      </c>
      <c r="H37" s="153"/>
      <c r="I37" s="178">
        <f>Aantallen!$B$1-H37</f>
        <v>2020</v>
      </c>
      <c r="J37" s="187">
        <f t="shared" si="18"/>
        <v>0</v>
      </c>
      <c r="K37" s="164"/>
      <c r="L37" s="180">
        <v>1</v>
      </c>
      <c r="M37" s="180"/>
      <c r="N37" s="180"/>
      <c r="O37" s="180"/>
      <c r="P37" s="276">
        <f t="shared" si="19"/>
        <v>0</v>
      </c>
      <c r="Q37" s="180">
        <v>1</v>
      </c>
      <c r="R37" s="180"/>
      <c r="S37" s="180"/>
      <c r="T37" s="180"/>
      <c r="U37" s="276">
        <f t="shared" si="20"/>
        <v>0</v>
      </c>
      <c r="V37" s="180">
        <v>1</v>
      </c>
      <c r="W37" s="180"/>
      <c r="X37" s="180"/>
      <c r="Y37" s="180"/>
      <c r="Z37" s="276">
        <f t="shared" si="21"/>
        <v>0</v>
      </c>
      <c r="AA37" s="180">
        <v>1</v>
      </c>
      <c r="AB37" s="180"/>
      <c r="AC37" s="180"/>
      <c r="AD37" s="180"/>
      <c r="AE37" s="276">
        <f t="shared" si="22"/>
        <v>0</v>
      </c>
      <c r="AF37" s="180">
        <v>1</v>
      </c>
      <c r="AG37" s="180"/>
      <c r="AH37" s="180"/>
      <c r="AI37" s="180"/>
      <c r="AJ37" s="276">
        <f t="shared" si="23"/>
        <v>0</v>
      </c>
      <c r="AK37" s="180">
        <v>1</v>
      </c>
      <c r="AL37" s="180"/>
      <c r="AM37" s="180"/>
      <c r="AN37" s="180"/>
      <c r="AO37" s="276">
        <f t="shared" si="24"/>
        <v>0</v>
      </c>
      <c r="AP37" s="180">
        <v>1</v>
      </c>
      <c r="AQ37" s="180"/>
      <c r="AR37" s="180"/>
      <c r="AS37" s="180"/>
      <c r="AT37" s="276">
        <f t="shared" si="25"/>
        <v>0</v>
      </c>
      <c r="AU37" s="180">
        <v>1</v>
      </c>
      <c r="AV37" s="180"/>
      <c r="AW37" s="180"/>
      <c r="AX37" s="180"/>
      <c r="AY37" s="276">
        <f t="shared" si="26"/>
        <v>0</v>
      </c>
      <c r="AZ37" s="180">
        <v>1</v>
      </c>
      <c r="BA37" s="180"/>
      <c r="BB37" s="180"/>
      <c r="BC37" s="180"/>
      <c r="BD37" s="276">
        <f t="shared" si="27"/>
        <v>0</v>
      </c>
      <c r="BE37" s="180">
        <v>1</v>
      </c>
      <c r="BF37" s="180"/>
      <c r="BG37" s="180"/>
      <c r="BH37" s="180"/>
      <c r="BI37" s="276">
        <f t="shared" si="28"/>
        <v>0</v>
      </c>
      <c r="BJ37" s="153">
        <f t="shared" si="29"/>
        <v>0</v>
      </c>
      <c r="BK37" s="182">
        <v>0</v>
      </c>
      <c r="BL37" s="153">
        <f t="shared" si="30"/>
        <v>0</v>
      </c>
      <c r="BM37" s="153" t="str">
        <f t="shared" si="31"/>
        <v>geen actie</v>
      </c>
      <c r="BN37" s="149">
        <v>36</v>
      </c>
    </row>
    <row r="38" spans="1:66" s="211" customFormat="1" x14ac:dyDescent="0.25">
      <c r="A38" s="149">
        <v>37</v>
      </c>
      <c r="B38" s="149" t="str">
        <f t="shared" si="16"/>
        <v>v</v>
      </c>
      <c r="C38" s="202"/>
      <c r="D38" s="311"/>
      <c r="E38" s="153"/>
      <c r="F38" s="153"/>
      <c r="G38" s="153">
        <f t="shared" si="17"/>
        <v>0</v>
      </c>
      <c r="H38" s="153"/>
      <c r="I38" s="178">
        <f>Aantallen!$B$1-H38</f>
        <v>2020</v>
      </c>
      <c r="J38" s="187">
        <f t="shared" si="18"/>
        <v>0</v>
      </c>
      <c r="K38" s="164"/>
      <c r="L38" s="180">
        <v>1</v>
      </c>
      <c r="M38" s="180"/>
      <c r="N38" s="180"/>
      <c r="O38" s="180"/>
      <c r="P38" s="276">
        <f t="shared" si="19"/>
        <v>0</v>
      </c>
      <c r="Q38" s="180">
        <v>1</v>
      </c>
      <c r="R38" s="180"/>
      <c r="S38" s="180"/>
      <c r="T38" s="180"/>
      <c r="U38" s="276">
        <f t="shared" si="20"/>
        <v>0</v>
      </c>
      <c r="V38" s="180">
        <v>1</v>
      </c>
      <c r="W38" s="180"/>
      <c r="X38" s="180"/>
      <c r="Y38" s="180"/>
      <c r="Z38" s="276">
        <f t="shared" si="21"/>
        <v>0</v>
      </c>
      <c r="AA38" s="180">
        <v>1</v>
      </c>
      <c r="AB38" s="180"/>
      <c r="AC38" s="180"/>
      <c r="AD38" s="180"/>
      <c r="AE38" s="276">
        <f t="shared" si="22"/>
        <v>0</v>
      </c>
      <c r="AF38" s="180">
        <v>1</v>
      </c>
      <c r="AG38" s="180"/>
      <c r="AH38" s="180"/>
      <c r="AI38" s="180"/>
      <c r="AJ38" s="276">
        <f t="shared" si="23"/>
        <v>0</v>
      </c>
      <c r="AK38" s="180">
        <v>1</v>
      </c>
      <c r="AL38" s="180"/>
      <c r="AM38" s="180"/>
      <c r="AN38" s="180"/>
      <c r="AO38" s="276">
        <f t="shared" si="24"/>
        <v>0</v>
      </c>
      <c r="AP38" s="180">
        <v>1</v>
      </c>
      <c r="AQ38" s="180"/>
      <c r="AR38" s="180"/>
      <c r="AS38" s="180"/>
      <c r="AT38" s="276">
        <f t="shared" si="25"/>
        <v>0</v>
      </c>
      <c r="AU38" s="180">
        <v>1</v>
      </c>
      <c r="AV38" s="180"/>
      <c r="AW38" s="180"/>
      <c r="AX38" s="180"/>
      <c r="AY38" s="276">
        <f t="shared" si="26"/>
        <v>0</v>
      </c>
      <c r="AZ38" s="180">
        <v>1</v>
      </c>
      <c r="BA38" s="180"/>
      <c r="BB38" s="180"/>
      <c r="BC38" s="180"/>
      <c r="BD38" s="276">
        <f t="shared" si="27"/>
        <v>0</v>
      </c>
      <c r="BE38" s="180">
        <v>1</v>
      </c>
      <c r="BF38" s="180"/>
      <c r="BG38" s="180"/>
      <c r="BH38" s="180"/>
      <c r="BI38" s="276">
        <f t="shared" si="28"/>
        <v>0</v>
      </c>
      <c r="BJ38" s="153">
        <f t="shared" si="29"/>
        <v>0</v>
      </c>
      <c r="BK38" s="182">
        <v>0</v>
      </c>
      <c r="BL38" s="153">
        <f t="shared" si="30"/>
        <v>0</v>
      </c>
      <c r="BM38" s="153" t="str">
        <f t="shared" si="31"/>
        <v>geen actie</v>
      </c>
      <c r="BN38" s="149">
        <v>37</v>
      </c>
    </row>
    <row r="39" spans="1:66" s="211" customFormat="1" ht="15.4" customHeight="1" x14ac:dyDescent="0.25">
      <c r="A39" s="149">
        <v>38</v>
      </c>
      <c r="B39" s="149" t="str">
        <f t="shared" si="16"/>
        <v>v</v>
      </c>
      <c r="C39" s="202"/>
      <c r="D39" s="311"/>
      <c r="E39" s="153"/>
      <c r="F39" s="153"/>
      <c r="G39" s="153">
        <f t="shared" si="17"/>
        <v>0</v>
      </c>
      <c r="H39" s="153"/>
      <c r="I39" s="178">
        <f>Aantallen!$B$1-H39</f>
        <v>2020</v>
      </c>
      <c r="J39" s="187">
        <f t="shared" si="18"/>
        <v>0</v>
      </c>
      <c r="K39" s="164"/>
      <c r="L39" s="180">
        <v>1</v>
      </c>
      <c r="M39" s="180"/>
      <c r="N39" s="180"/>
      <c r="O39" s="180"/>
      <c r="P39" s="276">
        <f t="shared" si="19"/>
        <v>0</v>
      </c>
      <c r="Q39" s="180">
        <v>1</v>
      </c>
      <c r="R39" s="180"/>
      <c r="S39" s="180"/>
      <c r="T39" s="180"/>
      <c r="U39" s="276">
        <f t="shared" si="20"/>
        <v>0</v>
      </c>
      <c r="V39" s="180">
        <v>1</v>
      </c>
      <c r="W39" s="180"/>
      <c r="X39" s="180"/>
      <c r="Y39" s="180"/>
      <c r="Z39" s="276">
        <f t="shared" si="21"/>
        <v>0</v>
      </c>
      <c r="AA39" s="180">
        <v>1</v>
      </c>
      <c r="AB39" s="180"/>
      <c r="AC39" s="180"/>
      <c r="AD39" s="180"/>
      <c r="AE39" s="276">
        <f t="shared" si="22"/>
        <v>0</v>
      </c>
      <c r="AF39" s="180">
        <v>1</v>
      </c>
      <c r="AG39" s="180"/>
      <c r="AH39" s="180"/>
      <c r="AI39" s="180"/>
      <c r="AJ39" s="276">
        <f t="shared" si="23"/>
        <v>0</v>
      </c>
      <c r="AK39" s="180">
        <v>1</v>
      </c>
      <c r="AL39" s="180"/>
      <c r="AM39" s="180"/>
      <c r="AN39" s="180"/>
      <c r="AO39" s="276">
        <f t="shared" si="24"/>
        <v>0</v>
      </c>
      <c r="AP39" s="180">
        <v>1</v>
      </c>
      <c r="AQ39" s="180"/>
      <c r="AR39" s="180"/>
      <c r="AS39" s="180"/>
      <c r="AT39" s="276">
        <f t="shared" si="25"/>
        <v>0</v>
      </c>
      <c r="AU39" s="180">
        <v>1</v>
      </c>
      <c r="AV39" s="180"/>
      <c r="AW39" s="180"/>
      <c r="AX39" s="180"/>
      <c r="AY39" s="276">
        <f t="shared" si="26"/>
        <v>0</v>
      </c>
      <c r="AZ39" s="180">
        <v>1</v>
      </c>
      <c r="BA39" s="180"/>
      <c r="BB39" s="180"/>
      <c r="BC39" s="180"/>
      <c r="BD39" s="276">
        <f t="shared" si="27"/>
        <v>0</v>
      </c>
      <c r="BE39" s="180">
        <v>1</v>
      </c>
      <c r="BF39" s="180"/>
      <c r="BG39" s="180"/>
      <c r="BH39" s="180"/>
      <c r="BI39" s="276">
        <f t="shared" si="28"/>
        <v>0</v>
      </c>
      <c r="BJ39" s="153">
        <f t="shared" si="29"/>
        <v>0</v>
      </c>
      <c r="BK39" s="182">
        <v>0</v>
      </c>
      <c r="BL39" s="153">
        <f t="shared" si="30"/>
        <v>0</v>
      </c>
      <c r="BM39" s="153" t="str">
        <f t="shared" si="31"/>
        <v>geen actie</v>
      </c>
      <c r="BN39" s="149">
        <v>38</v>
      </c>
    </row>
    <row r="40" spans="1:66" s="211" customFormat="1" ht="16.149999999999999" customHeight="1" x14ac:dyDescent="0.25">
      <c r="A40" s="149">
        <v>39</v>
      </c>
      <c r="B40" s="149" t="str">
        <f t="shared" si="16"/>
        <v>v</v>
      </c>
      <c r="C40" s="202"/>
      <c r="D40" s="311"/>
      <c r="E40" s="153"/>
      <c r="F40" s="153"/>
      <c r="G40" s="153">
        <f t="shared" si="17"/>
        <v>0</v>
      </c>
      <c r="H40" s="153"/>
      <c r="I40" s="178">
        <f>Aantallen!$B$1-H40</f>
        <v>2020</v>
      </c>
      <c r="J40" s="187">
        <f t="shared" si="18"/>
        <v>0</v>
      </c>
      <c r="K40" s="164"/>
      <c r="L40" s="180">
        <v>1</v>
      </c>
      <c r="M40" s="180"/>
      <c r="N40" s="180"/>
      <c r="O40" s="180"/>
      <c r="P40" s="276">
        <f t="shared" si="19"/>
        <v>0</v>
      </c>
      <c r="Q40" s="180">
        <v>1</v>
      </c>
      <c r="R40" s="180"/>
      <c r="S40" s="180"/>
      <c r="T40" s="180"/>
      <c r="U40" s="276">
        <f t="shared" si="20"/>
        <v>0</v>
      </c>
      <c r="V40" s="180">
        <v>1</v>
      </c>
      <c r="W40" s="180"/>
      <c r="X40" s="180"/>
      <c r="Y40" s="180"/>
      <c r="Z40" s="276">
        <f t="shared" si="21"/>
        <v>0</v>
      </c>
      <c r="AA40" s="180">
        <v>1</v>
      </c>
      <c r="AB40" s="180"/>
      <c r="AC40" s="180"/>
      <c r="AD40" s="180"/>
      <c r="AE40" s="276">
        <f t="shared" si="22"/>
        <v>0</v>
      </c>
      <c r="AF40" s="180">
        <v>1</v>
      </c>
      <c r="AG40" s="180"/>
      <c r="AH40" s="180"/>
      <c r="AI40" s="180"/>
      <c r="AJ40" s="276">
        <f t="shared" si="23"/>
        <v>0</v>
      </c>
      <c r="AK40" s="180">
        <v>1</v>
      </c>
      <c r="AL40" s="180"/>
      <c r="AM40" s="180"/>
      <c r="AN40" s="180"/>
      <c r="AO40" s="276">
        <f t="shared" si="24"/>
        <v>0</v>
      </c>
      <c r="AP40" s="180">
        <v>1</v>
      </c>
      <c r="AQ40" s="180"/>
      <c r="AR40" s="180"/>
      <c r="AS40" s="180"/>
      <c r="AT40" s="276">
        <f t="shared" si="25"/>
        <v>0</v>
      </c>
      <c r="AU40" s="180">
        <v>1</v>
      </c>
      <c r="AV40" s="180"/>
      <c r="AW40" s="180"/>
      <c r="AX40" s="180"/>
      <c r="AY40" s="276">
        <f t="shared" si="26"/>
        <v>0</v>
      </c>
      <c r="AZ40" s="180">
        <v>1</v>
      </c>
      <c r="BA40" s="180"/>
      <c r="BB40" s="180"/>
      <c r="BC40" s="180"/>
      <c r="BD40" s="276">
        <f t="shared" si="27"/>
        <v>0</v>
      </c>
      <c r="BE40" s="180">
        <v>1</v>
      </c>
      <c r="BF40" s="180"/>
      <c r="BG40" s="180"/>
      <c r="BH40" s="180"/>
      <c r="BI40" s="276">
        <f t="shared" si="28"/>
        <v>0</v>
      </c>
      <c r="BJ40" s="153">
        <f t="shared" si="29"/>
        <v>0</v>
      </c>
      <c r="BK40" s="182">
        <v>0</v>
      </c>
      <c r="BL40" s="153">
        <f t="shared" si="30"/>
        <v>0</v>
      </c>
      <c r="BM40" s="153" t="str">
        <f t="shared" si="31"/>
        <v>geen actie</v>
      </c>
      <c r="BN40" s="149">
        <v>39</v>
      </c>
    </row>
    <row r="41" spans="1:66" s="211" customFormat="1" ht="15.4" customHeight="1" x14ac:dyDescent="0.25">
      <c r="A41" s="149">
        <v>40</v>
      </c>
      <c r="B41" s="149" t="str">
        <f t="shared" si="16"/>
        <v>v</v>
      </c>
      <c r="C41" s="202"/>
      <c r="D41" s="323"/>
      <c r="E41" s="153"/>
      <c r="F41" s="153"/>
      <c r="G41" s="153">
        <f t="shared" si="17"/>
        <v>0</v>
      </c>
      <c r="H41" s="153"/>
      <c r="I41" s="178">
        <f>Aantallen!$B$1-H41</f>
        <v>2020</v>
      </c>
      <c r="J41" s="187">
        <f t="shared" si="18"/>
        <v>0</v>
      </c>
      <c r="K41" s="164"/>
      <c r="L41" s="180">
        <v>1</v>
      </c>
      <c r="M41" s="180"/>
      <c r="N41" s="180"/>
      <c r="O41" s="180"/>
      <c r="P41" s="276">
        <f t="shared" si="19"/>
        <v>0</v>
      </c>
      <c r="Q41" s="180">
        <v>1</v>
      </c>
      <c r="R41" s="180"/>
      <c r="S41" s="180"/>
      <c r="T41" s="180"/>
      <c r="U41" s="276">
        <f t="shared" si="20"/>
        <v>0</v>
      </c>
      <c r="V41" s="180">
        <v>1</v>
      </c>
      <c r="W41" s="180"/>
      <c r="X41" s="180"/>
      <c r="Y41" s="180"/>
      <c r="Z41" s="276">
        <f t="shared" si="21"/>
        <v>0</v>
      </c>
      <c r="AA41" s="180">
        <v>1</v>
      </c>
      <c r="AB41" s="180"/>
      <c r="AC41" s="180"/>
      <c r="AD41" s="180"/>
      <c r="AE41" s="276">
        <f t="shared" si="22"/>
        <v>0</v>
      </c>
      <c r="AF41" s="180">
        <v>1</v>
      </c>
      <c r="AG41" s="180"/>
      <c r="AH41" s="180"/>
      <c r="AI41" s="180"/>
      <c r="AJ41" s="276">
        <f t="shared" si="23"/>
        <v>0</v>
      </c>
      <c r="AK41" s="180">
        <v>1</v>
      </c>
      <c r="AL41" s="180"/>
      <c r="AM41" s="180"/>
      <c r="AN41" s="180"/>
      <c r="AO41" s="276">
        <f t="shared" si="24"/>
        <v>0</v>
      </c>
      <c r="AP41" s="180">
        <v>1</v>
      </c>
      <c r="AQ41" s="180"/>
      <c r="AR41" s="180"/>
      <c r="AS41" s="180"/>
      <c r="AT41" s="276">
        <f t="shared" si="25"/>
        <v>0</v>
      </c>
      <c r="AU41" s="180">
        <v>1</v>
      </c>
      <c r="AV41" s="180"/>
      <c r="AW41" s="180"/>
      <c r="AX41" s="180"/>
      <c r="AY41" s="276">
        <f t="shared" si="26"/>
        <v>0</v>
      </c>
      <c r="AZ41" s="180">
        <v>1</v>
      </c>
      <c r="BA41" s="180"/>
      <c r="BB41" s="180"/>
      <c r="BC41" s="180"/>
      <c r="BD41" s="276">
        <f t="shared" si="27"/>
        <v>0</v>
      </c>
      <c r="BE41" s="180">
        <v>1</v>
      </c>
      <c r="BF41" s="180"/>
      <c r="BG41" s="180"/>
      <c r="BH41" s="180"/>
      <c r="BI41" s="276">
        <f t="shared" si="28"/>
        <v>0</v>
      </c>
      <c r="BJ41" s="153">
        <f t="shared" si="29"/>
        <v>0</v>
      </c>
      <c r="BK41" s="182">
        <v>0</v>
      </c>
      <c r="BL41" s="153">
        <f t="shared" si="30"/>
        <v>0</v>
      </c>
      <c r="BM41" s="153" t="str">
        <f t="shared" si="31"/>
        <v>geen actie</v>
      </c>
      <c r="BN41" s="149">
        <v>40</v>
      </c>
    </row>
    <row r="42" spans="1:66" s="211" customFormat="1" ht="15.4" customHeight="1" x14ac:dyDescent="0.25">
      <c r="A42" s="149">
        <v>41</v>
      </c>
      <c r="B42" s="149" t="str">
        <f t="shared" si="16"/>
        <v>v</v>
      </c>
      <c r="C42" s="202"/>
      <c r="D42" s="311"/>
      <c r="E42" s="153"/>
      <c r="F42" s="153"/>
      <c r="G42" s="153">
        <f t="shared" si="17"/>
        <v>0</v>
      </c>
      <c r="H42" s="153"/>
      <c r="I42" s="178">
        <f>Aantallen!$B$1-H42</f>
        <v>2020</v>
      </c>
      <c r="J42" s="187">
        <f t="shared" si="18"/>
        <v>0</v>
      </c>
      <c r="K42" s="164"/>
      <c r="L42" s="180">
        <v>1</v>
      </c>
      <c r="M42" s="180"/>
      <c r="N42" s="180"/>
      <c r="O42" s="180"/>
      <c r="P42" s="276">
        <f t="shared" si="19"/>
        <v>0</v>
      </c>
      <c r="Q42" s="180">
        <v>1</v>
      </c>
      <c r="R42" s="180"/>
      <c r="S42" s="180"/>
      <c r="T42" s="180"/>
      <c r="U42" s="276">
        <f t="shared" si="20"/>
        <v>0</v>
      </c>
      <c r="V42" s="180">
        <v>1</v>
      </c>
      <c r="W42" s="180"/>
      <c r="X42" s="180"/>
      <c r="Y42" s="180"/>
      <c r="Z42" s="276">
        <f t="shared" si="21"/>
        <v>0</v>
      </c>
      <c r="AA42" s="180">
        <v>1</v>
      </c>
      <c r="AB42" s="180"/>
      <c r="AC42" s="180"/>
      <c r="AD42" s="180"/>
      <c r="AE42" s="276">
        <f t="shared" si="22"/>
        <v>0</v>
      </c>
      <c r="AF42" s="180">
        <v>1</v>
      </c>
      <c r="AG42" s="180"/>
      <c r="AH42" s="180"/>
      <c r="AI42" s="180"/>
      <c r="AJ42" s="276">
        <f t="shared" si="23"/>
        <v>0</v>
      </c>
      <c r="AK42" s="180">
        <v>1</v>
      </c>
      <c r="AL42" s="180"/>
      <c r="AM42" s="180"/>
      <c r="AN42" s="180"/>
      <c r="AO42" s="276">
        <f t="shared" si="24"/>
        <v>0</v>
      </c>
      <c r="AP42" s="180">
        <v>1</v>
      </c>
      <c r="AQ42" s="180"/>
      <c r="AR42" s="180"/>
      <c r="AS42" s="180"/>
      <c r="AT42" s="276">
        <f t="shared" si="25"/>
        <v>0</v>
      </c>
      <c r="AU42" s="180">
        <v>1</v>
      </c>
      <c r="AV42" s="180"/>
      <c r="AW42" s="180"/>
      <c r="AX42" s="180"/>
      <c r="AY42" s="276">
        <f t="shared" si="26"/>
        <v>0</v>
      </c>
      <c r="AZ42" s="180">
        <v>1</v>
      </c>
      <c r="BA42" s="180"/>
      <c r="BB42" s="180"/>
      <c r="BC42" s="180"/>
      <c r="BD42" s="276">
        <f t="shared" si="27"/>
        <v>0</v>
      </c>
      <c r="BE42" s="180">
        <v>1</v>
      </c>
      <c r="BF42" s="180"/>
      <c r="BG42" s="180"/>
      <c r="BH42" s="180"/>
      <c r="BI42" s="276">
        <f t="shared" si="28"/>
        <v>0</v>
      </c>
      <c r="BJ42" s="153">
        <f t="shared" si="29"/>
        <v>0</v>
      </c>
      <c r="BK42" s="182">
        <v>0</v>
      </c>
      <c r="BL42" s="153">
        <f t="shared" si="30"/>
        <v>0</v>
      </c>
      <c r="BM42" s="153" t="str">
        <f t="shared" si="31"/>
        <v>geen actie</v>
      </c>
      <c r="BN42" s="149">
        <v>41</v>
      </c>
    </row>
    <row r="43" spans="1:66" s="211" customFormat="1" ht="13.9" customHeight="1" x14ac:dyDescent="0.25">
      <c r="A43" s="149">
        <v>42</v>
      </c>
      <c r="B43" s="149" t="str">
        <f t="shared" si="16"/>
        <v>v</v>
      </c>
      <c r="C43" s="202"/>
      <c r="D43" s="311"/>
      <c r="E43" s="153"/>
      <c r="F43" s="153"/>
      <c r="G43" s="153">
        <f t="shared" si="17"/>
        <v>0</v>
      </c>
      <c r="H43" s="153"/>
      <c r="I43" s="178">
        <f>Aantallen!$B$1-H43</f>
        <v>2020</v>
      </c>
      <c r="J43" s="187">
        <f t="shared" si="18"/>
        <v>0</v>
      </c>
      <c r="K43" s="164"/>
      <c r="L43" s="180">
        <v>1</v>
      </c>
      <c r="M43" s="180"/>
      <c r="N43" s="180"/>
      <c r="O43" s="180"/>
      <c r="P43" s="276">
        <f t="shared" si="19"/>
        <v>0</v>
      </c>
      <c r="Q43" s="180">
        <v>1</v>
      </c>
      <c r="R43" s="180"/>
      <c r="S43" s="180"/>
      <c r="T43" s="180"/>
      <c r="U43" s="276">
        <f t="shared" si="20"/>
        <v>0</v>
      </c>
      <c r="V43" s="180">
        <v>1</v>
      </c>
      <c r="W43" s="180"/>
      <c r="X43" s="180"/>
      <c r="Y43" s="180"/>
      <c r="Z43" s="276">
        <f t="shared" si="21"/>
        <v>0</v>
      </c>
      <c r="AA43" s="180">
        <v>1</v>
      </c>
      <c r="AB43" s="180"/>
      <c r="AC43" s="180"/>
      <c r="AD43" s="180"/>
      <c r="AE43" s="276">
        <f t="shared" si="22"/>
        <v>0</v>
      </c>
      <c r="AF43" s="180">
        <v>1</v>
      </c>
      <c r="AG43" s="180"/>
      <c r="AH43" s="180"/>
      <c r="AI43" s="180"/>
      <c r="AJ43" s="276">
        <f t="shared" si="23"/>
        <v>0</v>
      </c>
      <c r="AK43" s="180">
        <v>1</v>
      </c>
      <c r="AL43" s="180"/>
      <c r="AM43" s="180"/>
      <c r="AN43" s="180"/>
      <c r="AO43" s="276">
        <f t="shared" si="24"/>
        <v>0</v>
      </c>
      <c r="AP43" s="180">
        <v>1</v>
      </c>
      <c r="AQ43" s="180"/>
      <c r="AR43" s="180"/>
      <c r="AS43" s="180"/>
      <c r="AT43" s="276">
        <f t="shared" si="25"/>
        <v>0</v>
      </c>
      <c r="AU43" s="180">
        <v>1</v>
      </c>
      <c r="AV43" s="180"/>
      <c r="AW43" s="180"/>
      <c r="AX43" s="180"/>
      <c r="AY43" s="276">
        <f t="shared" si="26"/>
        <v>0</v>
      </c>
      <c r="AZ43" s="180">
        <v>1</v>
      </c>
      <c r="BA43" s="180"/>
      <c r="BB43" s="180"/>
      <c r="BC43" s="180"/>
      <c r="BD43" s="276">
        <f t="shared" si="27"/>
        <v>0</v>
      </c>
      <c r="BE43" s="180">
        <v>1</v>
      </c>
      <c r="BF43" s="180"/>
      <c r="BG43" s="180"/>
      <c r="BH43" s="180"/>
      <c r="BI43" s="276">
        <f t="shared" si="28"/>
        <v>0</v>
      </c>
      <c r="BJ43" s="153">
        <f t="shared" si="29"/>
        <v>0</v>
      </c>
      <c r="BK43" s="182">
        <v>0</v>
      </c>
      <c r="BL43" s="153">
        <f t="shared" si="30"/>
        <v>0</v>
      </c>
      <c r="BM43" s="153" t="str">
        <f t="shared" si="31"/>
        <v>geen actie</v>
      </c>
      <c r="BN43" s="149">
        <v>42</v>
      </c>
    </row>
    <row r="44" spans="1:66" s="211" customFormat="1" x14ac:dyDescent="0.25">
      <c r="A44" s="149">
        <v>43</v>
      </c>
      <c r="B44" s="149" t="str">
        <f t="shared" si="16"/>
        <v>v</v>
      </c>
      <c r="C44" s="202"/>
      <c r="D44" s="311"/>
      <c r="E44" s="153"/>
      <c r="F44" s="153"/>
      <c r="G44" s="153">
        <f t="shared" si="17"/>
        <v>0</v>
      </c>
      <c r="H44" s="153"/>
      <c r="I44" s="178">
        <f>Aantallen!$B$1-H44</f>
        <v>2020</v>
      </c>
      <c r="J44" s="187">
        <f t="shared" si="18"/>
        <v>0</v>
      </c>
      <c r="K44" s="164"/>
      <c r="L44" s="180">
        <v>1</v>
      </c>
      <c r="M44" s="180"/>
      <c r="N44" s="180"/>
      <c r="O44" s="180"/>
      <c r="P44" s="276">
        <f t="shared" si="19"/>
        <v>0</v>
      </c>
      <c r="Q44" s="180">
        <v>1</v>
      </c>
      <c r="R44" s="180"/>
      <c r="S44" s="180"/>
      <c r="T44" s="180"/>
      <c r="U44" s="276">
        <f t="shared" si="20"/>
        <v>0</v>
      </c>
      <c r="V44" s="180">
        <v>1</v>
      </c>
      <c r="W44" s="180"/>
      <c r="X44" s="180"/>
      <c r="Y44" s="180"/>
      <c r="Z44" s="276">
        <f t="shared" si="21"/>
        <v>0</v>
      </c>
      <c r="AA44" s="180">
        <v>1</v>
      </c>
      <c r="AB44" s="180"/>
      <c r="AC44" s="180"/>
      <c r="AD44" s="180"/>
      <c r="AE44" s="276">
        <f t="shared" si="22"/>
        <v>0</v>
      </c>
      <c r="AF44" s="180">
        <v>1</v>
      </c>
      <c r="AG44" s="180"/>
      <c r="AH44" s="180"/>
      <c r="AI44" s="180"/>
      <c r="AJ44" s="276">
        <f t="shared" si="23"/>
        <v>0</v>
      </c>
      <c r="AK44" s="180">
        <v>1</v>
      </c>
      <c r="AL44" s="180"/>
      <c r="AM44" s="180"/>
      <c r="AN44" s="180"/>
      <c r="AO44" s="276">
        <f t="shared" si="24"/>
        <v>0</v>
      </c>
      <c r="AP44" s="180">
        <v>1</v>
      </c>
      <c r="AQ44" s="180"/>
      <c r="AR44" s="180"/>
      <c r="AS44" s="180"/>
      <c r="AT44" s="276">
        <f t="shared" si="25"/>
        <v>0</v>
      </c>
      <c r="AU44" s="180">
        <v>1</v>
      </c>
      <c r="AV44" s="180"/>
      <c r="AW44" s="180"/>
      <c r="AX44" s="180"/>
      <c r="AY44" s="276">
        <f t="shared" si="26"/>
        <v>0</v>
      </c>
      <c r="AZ44" s="180">
        <v>1</v>
      </c>
      <c r="BA44" s="180"/>
      <c r="BB44" s="180"/>
      <c r="BC44" s="180"/>
      <c r="BD44" s="276">
        <f t="shared" si="27"/>
        <v>0</v>
      </c>
      <c r="BE44" s="180">
        <v>1</v>
      </c>
      <c r="BF44" s="180"/>
      <c r="BG44" s="180"/>
      <c r="BH44" s="180"/>
      <c r="BI44" s="276">
        <f t="shared" si="28"/>
        <v>0</v>
      </c>
      <c r="BJ44" s="153">
        <f t="shared" si="29"/>
        <v>0</v>
      </c>
      <c r="BK44" s="182">
        <v>0</v>
      </c>
      <c r="BL44" s="153">
        <f t="shared" si="30"/>
        <v>0</v>
      </c>
      <c r="BM44" s="153" t="str">
        <f t="shared" si="31"/>
        <v>geen actie</v>
      </c>
      <c r="BN44" s="149">
        <v>43</v>
      </c>
    </row>
    <row r="45" spans="1:66" s="211" customFormat="1" ht="14.25" customHeight="1" x14ac:dyDescent="0.25">
      <c r="A45" s="149">
        <v>44</v>
      </c>
      <c r="B45" s="149" t="str">
        <f t="shared" si="16"/>
        <v>v</v>
      </c>
      <c r="C45" s="202"/>
      <c r="D45" s="311"/>
      <c r="E45" s="153"/>
      <c r="F45" s="153"/>
      <c r="G45" s="153">
        <f t="shared" si="17"/>
        <v>0</v>
      </c>
      <c r="H45" s="153"/>
      <c r="I45" s="178">
        <f>Aantallen!$B$1-H45</f>
        <v>2020</v>
      </c>
      <c r="J45" s="187">
        <f t="shared" si="18"/>
        <v>0</v>
      </c>
      <c r="K45" s="164"/>
      <c r="L45" s="180">
        <v>1</v>
      </c>
      <c r="M45" s="180"/>
      <c r="N45" s="180"/>
      <c r="O45" s="180"/>
      <c r="P45" s="276">
        <f t="shared" si="19"/>
        <v>0</v>
      </c>
      <c r="Q45" s="180">
        <v>1</v>
      </c>
      <c r="R45" s="180"/>
      <c r="S45" s="180"/>
      <c r="T45" s="180"/>
      <c r="U45" s="276">
        <f t="shared" si="20"/>
        <v>0</v>
      </c>
      <c r="V45" s="180">
        <v>1</v>
      </c>
      <c r="W45" s="180"/>
      <c r="X45" s="180"/>
      <c r="Y45" s="180"/>
      <c r="Z45" s="276">
        <f t="shared" si="21"/>
        <v>0</v>
      </c>
      <c r="AA45" s="180">
        <v>1</v>
      </c>
      <c r="AB45" s="180"/>
      <c r="AC45" s="180"/>
      <c r="AD45" s="180"/>
      <c r="AE45" s="276">
        <f t="shared" si="22"/>
        <v>0</v>
      </c>
      <c r="AF45" s="180">
        <v>1</v>
      </c>
      <c r="AG45" s="180"/>
      <c r="AH45" s="180"/>
      <c r="AI45" s="180"/>
      <c r="AJ45" s="276">
        <f t="shared" si="23"/>
        <v>0</v>
      </c>
      <c r="AK45" s="180">
        <v>1</v>
      </c>
      <c r="AL45" s="180"/>
      <c r="AM45" s="180"/>
      <c r="AN45" s="180"/>
      <c r="AO45" s="276">
        <f t="shared" si="24"/>
        <v>0</v>
      </c>
      <c r="AP45" s="180">
        <v>1</v>
      </c>
      <c r="AQ45" s="180"/>
      <c r="AR45" s="180"/>
      <c r="AS45" s="180"/>
      <c r="AT45" s="276">
        <f t="shared" si="25"/>
        <v>0</v>
      </c>
      <c r="AU45" s="180">
        <v>1</v>
      </c>
      <c r="AV45" s="180"/>
      <c r="AW45" s="180"/>
      <c r="AX45" s="180"/>
      <c r="AY45" s="276">
        <f t="shared" si="26"/>
        <v>0</v>
      </c>
      <c r="AZ45" s="180">
        <v>1</v>
      </c>
      <c r="BA45" s="180"/>
      <c r="BB45" s="180"/>
      <c r="BC45" s="180"/>
      <c r="BD45" s="276">
        <f t="shared" si="27"/>
        <v>0</v>
      </c>
      <c r="BE45" s="180">
        <v>1</v>
      </c>
      <c r="BF45" s="180"/>
      <c r="BG45" s="180"/>
      <c r="BH45" s="180"/>
      <c r="BI45" s="276">
        <f t="shared" si="28"/>
        <v>0</v>
      </c>
      <c r="BJ45" s="153">
        <f t="shared" si="29"/>
        <v>0</v>
      </c>
      <c r="BK45" s="182">
        <v>0</v>
      </c>
      <c r="BL45" s="153">
        <f t="shared" si="30"/>
        <v>0</v>
      </c>
      <c r="BM45" s="153" t="str">
        <f t="shared" si="31"/>
        <v>geen actie</v>
      </c>
      <c r="BN45" s="149">
        <v>44</v>
      </c>
    </row>
    <row r="46" spans="1:66" s="211" customFormat="1" ht="15.75" customHeight="1" x14ac:dyDescent="0.25">
      <c r="A46" s="149">
        <v>45</v>
      </c>
      <c r="B46" s="149" t="str">
        <f t="shared" si="16"/>
        <v>v</v>
      </c>
      <c r="C46" s="202"/>
      <c r="D46" s="311"/>
      <c r="E46" s="153"/>
      <c r="F46" s="153"/>
      <c r="G46" s="153">
        <f t="shared" si="17"/>
        <v>0</v>
      </c>
      <c r="H46" s="153"/>
      <c r="I46" s="178">
        <f>Aantallen!$B$1-H46</f>
        <v>2020</v>
      </c>
      <c r="J46" s="187">
        <f t="shared" si="18"/>
        <v>0</v>
      </c>
      <c r="K46" s="164"/>
      <c r="L46" s="180">
        <v>1</v>
      </c>
      <c r="M46" s="180"/>
      <c r="N46" s="180"/>
      <c r="O46" s="180"/>
      <c r="P46" s="276">
        <f t="shared" si="19"/>
        <v>0</v>
      </c>
      <c r="Q46" s="180">
        <v>1</v>
      </c>
      <c r="R46" s="180"/>
      <c r="S46" s="180"/>
      <c r="T46" s="180"/>
      <c r="U46" s="276">
        <f t="shared" si="20"/>
        <v>0</v>
      </c>
      <c r="V46" s="180">
        <v>1</v>
      </c>
      <c r="W46" s="180"/>
      <c r="X46" s="180"/>
      <c r="Y46" s="180"/>
      <c r="Z46" s="276">
        <f t="shared" si="21"/>
        <v>0</v>
      </c>
      <c r="AA46" s="180">
        <v>1</v>
      </c>
      <c r="AB46" s="180"/>
      <c r="AC46" s="180"/>
      <c r="AD46" s="180"/>
      <c r="AE46" s="276">
        <f t="shared" si="22"/>
        <v>0</v>
      </c>
      <c r="AF46" s="180">
        <v>1</v>
      </c>
      <c r="AG46" s="180"/>
      <c r="AH46" s="180"/>
      <c r="AI46" s="180"/>
      <c r="AJ46" s="276">
        <f t="shared" si="23"/>
        <v>0</v>
      </c>
      <c r="AK46" s="180">
        <v>1</v>
      </c>
      <c r="AL46" s="180"/>
      <c r="AM46" s="180"/>
      <c r="AN46" s="180"/>
      <c r="AO46" s="276">
        <f t="shared" si="24"/>
        <v>0</v>
      </c>
      <c r="AP46" s="180">
        <v>1</v>
      </c>
      <c r="AQ46" s="180"/>
      <c r="AR46" s="180"/>
      <c r="AS46" s="180"/>
      <c r="AT46" s="276">
        <f t="shared" si="25"/>
        <v>0</v>
      </c>
      <c r="AU46" s="180">
        <v>1</v>
      </c>
      <c r="AV46" s="180"/>
      <c r="AW46" s="180"/>
      <c r="AX46" s="180"/>
      <c r="AY46" s="276">
        <f t="shared" si="26"/>
        <v>0</v>
      </c>
      <c r="AZ46" s="180">
        <v>1</v>
      </c>
      <c r="BA46" s="180"/>
      <c r="BB46" s="180"/>
      <c r="BC46" s="180"/>
      <c r="BD46" s="276">
        <f t="shared" si="27"/>
        <v>0</v>
      </c>
      <c r="BE46" s="180">
        <v>1</v>
      </c>
      <c r="BF46" s="180"/>
      <c r="BG46" s="180"/>
      <c r="BH46" s="180"/>
      <c r="BI46" s="276">
        <f t="shared" si="28"/>
        <v>0</v>
      </c>
      <c r="BJ46" s="153">
        <f t="shared" si="29"/>
        <v>0</v>
      </c>
      <c r="BK46" s="182">
        <v>0</v>
      </c>
      <c r="BL46" s="153">
        <f t="shared" si="30"/>
        <v>0</v>
      </c>
      <c r="BM46" s="153" t="str">
        <f t="shared" si="31"/>
        <v>geen actie</v>
      </c>
      <c r="BN46" s="149">
        <v>45</v>
      </c>
    </row>
    <row r="47" spans="1:66" s="211" customFormat="1" ht="13.9" customHeight="1" x14ac:dyDescent="0.25">
      <c r="A47" s="149">
        <v>46</v>
      </c>
      <c r="B47" s="149" t="str">
        <f t="shared" si="16"/>
        <v>v</v>
      </c>
      <c r="C47" s="202"/>
      <c r="D47" s="311"/>
      <c r="E47" s="153"/>
      <c r="F47" s="153"/>
      <c r="G47" s="153">
        <f t="shared" si="17"/>
        <v>0</v>
      </c>
      <c r="H47" s="153"/>
      <c r="I47" s="178">
        <f>Aantallen!$B$1-H47</f>
        <v>2020</v>
      </c>
      <c r="J47" s="187">
        <f t="shared" si="18"/>
        <v>0</v>
      </c>
      <c r="K47" s="164"/>
      <c r="L47" s="180">
        <v>1</v>
      </c>
      <c r="M47" s="180"/>
      <c r="N47" s="180"/>
      <c r="O47" s="180"/>
      <c r="P47" s="276">
        <f t="shared" si="19"/>
        <v>0</v>
      </c>
      <c r="Q47" s="180">
        <v>1</v>
      </c>
      <c r="R47" s="180"/>
      <c r="S47" s="180"/>
      <c r="T47" s="180"/>
      <c r="U47" s="276">
        <f t="shared" si="20"/>
        <v>0</v>
      </c>
      <c r="V47" s="180">
        <v>1</v>
      </c>
      <c r="W47" s="180"/>
      <c r="X47" s="180"/>
      <c r="Y47" s="180"/>
      <c r="Z47" s="276">
        <f t="shared" si="21"/>
        <v>0</v>
      </c>
      <c r="AA47" s="180">
        <v>1</v>
      </c>
      <c r="AB47" s="180"/>
      <c r="AC47" s="180"/>
      <c r="AD47" s="180"/>
      <c r="AE47" s="276">
        <f t="shared" si="22"/>
        <v>0</v>
      </c>
      <c r="AF47" s="180">
        <v>1</v>
      </c>
      <c r="AG47" s="180"/>
      <c r="AH47" s="180"/>
      <c r="AI47" s="180"/>
      <c r="AJ47" s="276">
        <f t="shared" si="23"/>
        <v>0</v>
      </c>
      <c r="AK47" s="180">
        <v>1</v>
      </c>
      <c r="AL47" s="180"/>
      <c r="AM47" s="180"/>
      <c r="AN47" s="180"/>
      <c r="AO47" s="276">
        <f t="shared" si="24"/>
        <v>0</v>
      </c>
      <c r="AP47" s="180">
        <v>1</v>
      </c>
      <c r="AQ47" s="180"/>
      <c r="AR47" s="180"/>
      <c r="AS47" s="180"/>
      <c r="AT47" s="276">
        <f t="shared" si="25"/>
        <v>0</v>
      </c>
      <c r="AU47" s="180">
        <v>1</v>
      </c>
      <c r="AV47" s="180"/>
      <c r="AW47" s="180"/>
      <c r="AX47" s="180"/>
      <c r="AY47" s="276">
        <f t="shared" si="26"/>
        <v>0</v>
      </c>
      <c r="AZ47" s="180">
        <v>1</v>
      </c>
      <c r="BA47" s="180"/>
      <c r="BB47" s="180"/>
      <c r="BC47" s="180"/>
      <c r="BD47" s="276">
        <f t="shared" si="27"/>
        <v>0</v>
      </c>
      <c r="BE47" s="180">
        <v>1</v>
      </c>
      <c r="BF47" s="180"/>
      <c r="BG47" s="180"/>
      <c r="BH47" s="180"/>
      <c r="BI47" s="276">
        <f t="shared" si="28"/>
        <v>0</v>
      </c>
      <c r="BJ47" s="153">
        <f t="shared" si="29"/>
        <v>0</v>
      </c>
      <c r="BK47" s="182">
        <v>0</v>
      </c>
      <c r="BL47" s="153">
        <f t="shared" si="30"/>
        <v>0</v>
      </c>
      <c r="BM47" s="153" t="str">
        <f t="shared" si="31"/>
        <v>geen actie</v>
      </c>
      <c r="BN47" s="149">
        <v>46</v>
      </c>
    </row>
    <row r="48" spans="1:66" s="211" customFormat="1" x14ac:dyDescent="0.25">
      <c r="A48" s="149">
        <v>47</v>
      </c>
      <c r="B48" s="149" t="str">
        <f t="shared" si="16"/>
        <v>v</v>
      </c>
      <c r="C48" s="202"/>
      <c r="D48" s="311"/>
      <c r="E48" s="153"/>
      <c r="F48" s="153"/>
      <c r="G48" s="153">
        <f t="shared" si="17"/>
        <v>0</v>
      </c>
      <c r="H48" s="153"/>
      <c r="I48" s="178">
        <f>Aantallen!$B$1-H48</f>
        <v>2020</v>
      </c>
      <c r="J48" s="187">
        <f t="shared" si="18"/>
        <v>0</v>
      </c>
      <c r="K48" s="164"/>
      <c r="L48" s="180">
        <v>1</v>
      </c>
      <c r="M48" s="180"/>
      <c r="N48" s="180"/>
      <c r="O48" s="180"/>
      <c r="P48" s="276">
        <f t="shared" si="19"/>
        <v>0</v>
      </c>
      <c r="Q48" s="180">
        <v>1</v>
      </c>
      <c r="R48" s="180"/>
      <c r="S48" s="180"/>
      <c r="T48" s="180"/>
      <c r="U48" s="276">
        <f t="shared" si="20"/>
        <v>0</v>
      </c>
      <c r="V48" s="180">
        <v>1</v>
      </c>
      <c r="W48" s="180"/>
      <c r="X48" s="180"/>
      <c r="Y48" s="180"/>
      <c r="Z48" s="276">
        <f t="shared" si="21"/>
        <v>0</v>
      </c>
      <c r="AA48" s="180">
        <v>1</v>
      </c>
      <c r="AB48" s="180"/>
      <c r="AC48" s="180"/>
      <c r="AD48" s="180"/>
      <c r="AE48" s="276">
        <f t="shared" si="22"/>
        <v>0</v>
      </c>
      <c r="AF48" s="180">
        <v>1</v>
      </c>
      <c r="AG48" s="180"/>
      <c r="AH48" s="180"/>
      <c r="AI48" s="180"/>
      <c r="AJ48" s="276">
        <f t="shared" si="23"/>
        <v>0</v>
      </c>
      <c r="AK48" s="180">
        <v>1</v>
      </c>
      <c r="AL48" s="180"/>
      <c r="AM48" s="180"/>
      <c r="AN48" s="180"/>
      <c r="AO48" s="276">
        <f t="shared" si="24"/>
        <v>0</v>
      </c>
      <c r="AP48" s="180">
        <v>1</v>
      </c>
      <c r="AQ48" s="180"/>
      <c r="AR48" s="180"/>
      <c r="AS48" s="180"/>
      <c r="AT48" s="276">
        <f t="shared" si="25"/>
        <v>0</v>
      </c>
      <c r="AU48" s="180">
        <v>1</v>
      </c>
      <c r="AV48" s="180"/>
      <c r="AW48" s="180"/>
      <c r="AX48" s="180"/>
      <c r="AY48" s="276">
        <f t="shared" si="26"/>
        <v>0</v>
      </c>
      <c r="AZ48" s="180">
        <v>1</v>
      </c>
      <c r="BA48" s="180"/>
      <c r="BB48" s="180"/>
      <c r="BC48" s="180"/>
      <c r="BD48" s="276">
        <f t="shared" si="27"/>
        <v>0</v>
      </c>
      <c r="BE48" s="180">
        <v>1</v>
      </c>
      <c r="BF48" s="180"/>
      <c r="BG48" s="180"/>
      <c r="BH48" s="180"/>
      <c r="BI48" s="276">
        <f t="shared" si="28"/>
        <v>0</v>
      </c>
      <c r="BJ48" s="153">
        <f t="shared" si="29"/>
        <v>0</v>
      </c>
      <c r="BK48" s="182">
        <v>0</v>
      </c>
      <c r="BL48" s="153">
        <f t="shared" si="30"/>
        <v>0</v>
      </c>
      <c r="BM48" s="153" t="str">
        <f t="shared" si="31"/>
        <v>geen actie</v>
      </c>
      <c r="BN48" s="149">
        <v>47</v>
      </c>
    </row>
    <row r="49" spans="1:66" s="211" customFormat="1" ht="15.4" customHeight="1" x14ac:dyDescent="0.25">
      <c r="A49" s="149">
        <v>48</v>
      </c>
      <c r="B49" s="149" t="str">
        <f t="shared" si="16"/>
        <v>v</v>
      </c>
      <c r="C49" s="202"/>
      <c r="D49" s="323"/>
      <c r="E49" s="153"/>
      <c r="F49" s="153"/>
      <c r="G49" s="153">
        <f t="shared" si="17"/>
        <v>0</v>
      </c>
      <c r="H49" s="153"/>
      <c r="I49" s="178">
        <f>Aantallen!$B$1-H49</f>
        <v>2020</v>
      </c>
      <c r="J49" s="187">
        <f t="shared" si="18"/>
        <v>0</v>
      </c>
      <c r="K49" s="164"/>
      <c r="L49" s="180">
        <v>1</v>
      </c>
      <c r="M49" s="180"/>
      <c r="N49" s="180"/>
      <c r="O49" s="180"/>
      <c r="P49" s="276">
        <f t="shared" si="19"/>
        <v>0</v>
      </c>
      <c r="Q49" s="180">
        <v>1</v>
      </c>
      <c r="R49" s="180"/>
      <c r="S49" s="180"/>
      <c r="T49" s="180"/>
      <c r="U49" s="276">
        <f t="shared" si="20"/>
        <v>0</v>
      </c>
      <c r="V49" s="180">
        <v>1</v>
      </c>
      <c r="W49" s="180"/>
      <c r="X49" s="180"/>
      <c r="Y49" s="180"/>
      <c r="Z49" s="276">
        <f t="shared" si="21"/>
        <v>0</v>
      </c>
      <c r="AA49" s="180">
        <v>1</v>
      </c>
      <c r="AB49" s="180"/>
      <c r="AC49" s="180"/>
      <c r="AD49" s="180"/>
      <c r="AE49" s="276">
        <f t="shared" si="22"/>
        <v>0</v>
      </c>
      <c r="AF49" s="180">
        <v>1</v>
      </c>
      <c r="AG49" s="180"/>
      <c r="AH49" s="180"/>
      <c r="AI49" s="180"/>
      <c r="AJ49" s="276">
        <f t="shared" si="23"/>
        <v>0</v>
      </c>
      <c r="AK49" s="180">
        <v>1</v>
      </c>
      <c r="AL49" s="180"/>
      <c r="AM49" s="180"/>
      <c r="AN49" s="180"/>
      <c r="AO49" s="276">
        <f t="shared" si="24"/>
        <v>0</v>
      </c>
      <c r="AP49" s="180">
        <v>1</v>
      </c>
      <c r="AQ49" s="180"/>
      <c r="AR49" s="180"/>
      <c r="AS49" s="180"/>
      <c r="AT49" s="276">
        <f t="shared" si="25"/>
        <v>0</v>
      </c>
      <c r="AU49" s="180">
        <v>1</v>
      </c>
      <c r="AV49" s="180"/>
      <c r="AW49" s="180"/>
      <c r="AX49" s="180"/>
      <c r="AY49" s="276">
        <f t="shared" si="26"/>
        <v>0</v>
      </c>
      <c r="AZ49" s="180">
        <v>1</v>
      </c>
      <c r="BA49" s="180"/>
      <c r="BB49" s="180"/>
      <c r="BC49" s="180"/>
      <c r="BD49" s="276">
        <f t="shared" si="27"/>
        <v>0</v>
      </c>
      <c r="BE49" s="180">
        <v>1</v>
      </c>
      <c r="BF49" s="180"/>
      <c r="BG49" s="180"/>
      <c r="BH49" s="180"/>
      <c r="BI49" s="276">
        <f t="shared" si="28"/>
        <v>0</v>
      </c>
      <c r="BJ49" s="153">
        <f t="shared" si="29"/>
        <v>0</v>
      </c>
      <c r="BK49" s="182">
        <v>0</v>
      </c>
      <c r="BL49" s="153">
        <f t="shared" si="30"/>
        <v>0</v>
      </c>
      <c r="BM49" s="153" t="str">
        <f t="shared" si="31"/>
        <v>geen actie</v>
      </c>
      <c r="BN49" s="149">
        <v>48</v>
      </c>
    </row>
    <row r="50" spans="1:66" s="211" customFormat="1" ht="16.149999999999999" customHeight="1" x14ac:dyDescent="0.25">
      <c r="A50" s="149">
        <v>49</v>
      </c>
      <c r="B50" s="149" t="str">
        <f t="shared" si="16"/>
        <v>v</v>
      </c>
      <c r="C50" s="202"/>
      <c r="D50" s="311"/>
      <c r="E50" s="153"/>
      <c r="F50" s="153"/>
      <c r="G50" s="153">
        <f t="shared" si="17"/>
        <v>0</v>
      </c>
      <c r="H50" s="153"/>
      <c r="I50" s="178">
        <f>Aantallen!$B$1-H50</f>
        <v>2020</v>
      </c>
      <c r="J50" s="187">
        <f t="shared" si="18"/>
        <v>0</v>
      </c>
      <c r="K50" s="164"/>
      <c r="L50" s="180">
        <v>1</v>
      </c>
      <c r="M50" s="180"/>
      <c r="N50" s="180"/>
      <c r="O50" s="180"/>
      <c r="P50" s="276">
        <f t="shared" si="19"/>
        <v>0</v>
      </c>
      <c r="Q50" s="180">
        <v>1</v>
      </c>
      <c r="R50" s="180"/>
      <c r="S50" s="180"/>
      <c r="T50" s="180"/>
      <c r="U50" s="276">
        <f t="shared" si="20"/>
        <v>0</v>
      </c>
      <c r="V50" s="180">
        <v>1</v>
      </c>
      <c r="W50" s="180"/>
      <c r="X50" s="180"/>
      <c r="Y50" s="180"/>
      <c r="Z50" s="276">
        <f t="shared" si="21"/>
        <v>0</v>
      </c>
      <c r="AA50" s="180">
        <v>1</v>
      </c>
      <c r="AB50" s="180"/>
      <c r="AC50" s="180"/>
      <c r="AD50" s="180"/>
      <c r="AE50" s="276">
        <f t="shared" si="22"/>
        <v>0</v>
      </c>
      <c r="AF50" s="180">
        <v>1</v>
      </c>
      <c r="AG50" s="180"/>
      <c r="AH50" s="180"/>
      <c r="AI50" s="180"/>
      <c r="AJ50" s="276">
        <f t="shared" si="23"/>
        <v>0</v>
      </c>
      <c r="AK50" s="180">
        <v>1</v>
      </c>
      <c r="AL50" s="180"/>
      <c r="AM50" s="180"/>
      <c r="AN50" s="180"/>
      <c r="AO50" s="276">
        <f t="shared" si="24"/>
        <v>0</v>
      </c>
      <c r="AP50" s="180">
        <v>1</v>
      </c>
      <c r="AQ50" s="180"/>
      <c r="AR50" s="180"/>
      <c r="AS50" s="180"/>
      <c r="AT50" s="276">
        <f t="shared" si="25"/>
        <v>0</v>
      </c>
      <c r="AU50" s="180">
        <v>1</v>
      </c>
      <c r="AV50" s="180"/>
      <c r="AW50" s="180"/>
      <c r="AX50" s="180"/>
      <c r="AY50" s="276">
        <f t="shared" si="26"/>
        <v>0</v>
      </c>
      <c r="AZ50" s="180">
        <v>1</v>
      </c>
      <c r="BA50" s="180"/>
      <c r="BB50" s="180"/>
      <c r="BC50" s="180"/>
      <c r="BD50" s="276">
        <f t="shared" si="27"/>
        <v>0</v>
      </c>
      <c r="BE50" s="180">
        <v>1</v>
      </c>
      <c r="BF50" s="180"/>
      <c r="BG50" s="180"/>
      <c r="BH50" s="180"/>
      <c r="BI50" s="276">
        <f t="shared" si="28"/>
        <v>0</v>
      </c>
      <c r="BJ50" s="153">
        <f t="shared" si="29"/>
        <v>0</v>
      </c>
      <c r="BK50" s="182">
        <v>0</v>
      </c>
      <c r="BL50" s="153">
        <f t="shared" si="30"/>
        <v>0</v>
      </c>
      <c r="BM50" s="153" t="str">
        <f t="shared" si="31"/>
        <v>geen actie</v>
      </c>
      <c r="BN50" s="149">
        <v>49</v>
      </c>
    </row>
    <row r="51" spans="1:66" s="211" customFormat="1" x14ac:dyDescent="0.25">
      <c r="A51" s="149">
        <v>50</v>
      </c>
      <c r="B51" s="149" t="str">
        <f t="shared" si="16"/>
        <v>v</v>
      </c>
      <c r="C51" s="202"/>
      <c r="D51" s="311"/>
      <c r="E51" s="153"/>
      <c r="F51" s="153"/>
      <c r="G51" s="153">
        <f t="shared" si="17"/>
        <v>0</v>
      </c>
      <c r="H51" s="153"/>
      <c r="I51" s="178">
        <f>Aantallen!$B$1-H51</f>
        <v>2020</v>
      </c>
      <c r="J51" s="187">
        <f t="shared" si="18"/>
        <v>0</v>
      </c>
      <c r="K51" s="164"/>
      <c r="L51" s="180">
        <v>1</v>
      </c>
      <c r="M51" s="180"/>
      <c r="N51" s="180"/>
      <c r="O51" s="180"/>
      <c r="P51" s="276">
        <f t="shared" si="19"/>
        <v>0</v>
      </c>
      <c r="Q51" s="180">
        <v>1</v>
      </c>
      <c r="R51" s="180"/>
      <c r="S51" s="180"/>
      <c r="T51" s="180"/>
      <c r="U51" s="276">
        <f t="shared" si="20"/>
        <v>0</v>
      </c>
      <c r="V51" s="180">
        <v>1</v>
      </c>
      <c r="W51" s="180"/>
      <c r="X51" s="180"/>
      <c r="Y51" s="180"/>
      <c r="Z51" s="276">
        <f t="shared" si="21"/>
        <v>0</v>
      </c>
      <c r="AA51" s="180">
        <v>1</v>
      </c>
      <c r="AB51" s="180"/>
      <c r="AC51" s="180"/>
      <c r="AD51" s="180"/>
      <c r="AE51" s="276">
        <f t="shared" si="22"/>
        <v>0</v>
      </c>
      <c r="AF51" s="180">
        <v>1</v>
      </c>
      <c r="AG51" s="180"/>
      <c r="AH51" s="180"/>
      <c r="AI51" s="180"/>
      <c r="AJ51" s="276">
        <f t="shared" si="23"/>
        <v>0</v>
      </c>
      <c r="AK51" s="180">
        <v>1</v>
      </c>
      <c r="AL51" s="180"/>
      <c r="AM51" s="180"/>
      <c r="AN51" s="180"/>
      <c r="AO51" s="276">
        <f t="shared" si="24"/>
        <v>0</v>
      </c>
      <c r="AP51" s="180">
        <v>1</v>
      </c>
      <c r="AQ51" s="180"/>
      <c r="AR51" s="180"/>
      <c r="AS51" s="180"/>
      <c r="AT51" s="276">
        <f t="shared" si="25"/>
        <v>0</v>
      </c>
      <c r="AU51" s="180">
        <v>1</v>
      </c>
      <c r="AV51" s="180"/>
      <c r="AW51" s="180"/>
      <c r="AX51" s="180"/>
      <c r="AY51" s="276">
        <f t="shared" si="26"/>
        <v>0</v>
      </c>
      <c r="AZ51" s="180">
        <v>1</v>
      </c>
      <c r="BA51" s="180"/>
      <c r="BB51" s="180"/>
      <c r="BC51" s="180"/>
      <c r="BD51" s="276">
        <f t="shared" si="27"/>
        <v>0</v>
      </c>
      <c r="BE51" s="180">
        <v>1</v>
      </c>
      <c r="BF51" s="180"/>
      <c r="BG51" s="180"/>
      <c r="BH51" s="180"/>
      <c r="BI51" s="276">
        <f t="shared" si="28"/>
        <v>0</v>
      </c>
      <c r="BJ51" s="153">
        <f t="shared" si="29"/>
        <v>0</v>
      </c>
      <c r="BK51" s="182">
        <v>0</v>
      </c>
      <c r="BL51" s="153">
        <f t="shared" si="30"/>
        <v>0</v>
      </c>
      <c r="BM51" s="153" t="str">
        <f t="shared" si="31"/>
        <v>geen actie</v>
      </c>
      <c r="BN51" s="149">
        <v>50</v>
      </c>
    </row>
    <row r="52" spans="1:66" s="211" customFormat="1" ht="14.25" customHeight="1" x14ac:dyDescent="0.25">
      <c r="A52" s="149">
        <v>51</v>
      </c>
      <c r="B52" s="149" t="str">
        <f t="shared" si="16"/>
        <v>v</v>
      </c>
      <c r="C52" s="202"/>
      <c r="D52" s="311"/>
      <c r="E52" s="153"/>
      <c r="F52" s="153"/>
      <c r="G52" s="153">
        <f t="shared" si="17"/>
        <v>0</v>
      </c>
      <c r="H52" s="153"/>
      <c r="I52" s="178">
        <f>Aantallen!$B$1-H52</f>
        <v>2020</v>
      </c>
      <c r="J52" s="187">
        <f t="shared" si="18"/>
        <v>0</v>
      </c>
      <c r="K52" s="164"/>
      <c r="L52" s="180">
        <v>1</v>
      </c>
      <c r="M52" s="180"/>
      <c r="N52" s="180"/>
      <c r="O52" s="180"/>
      <c r="P52" s="276">
        <f t="shared" si="19"/>
        <v>0</v>
      </c>
      <c r="Q52" s="180">
        <v>1</v>
      </c>
      <c r="R52" s="180"/>
      <c r="S52" s="180"/>
      <c r="T52" s="180"/>
      <c r="U52" s="276">
        <f t="shared" si="20"/>
        <v>0</v>
      </c>
      <c r="V52" s="180">
        <v>1</v>
      </c>
      <c r="W52" s="180"/>
      <c r="X52" s="180"/>
      <c r="Y52" s="180"/>
      <c r="Z52" s="276">
        <f t="shared" si="21"/>
        <v>0</v>
      </c>
      <c r="AA52" s="180">
        <v>1</v>
      </c>
      <c r="AB52" s="180"/>
      <c r="AC52" s="180"/>
      <c r="AD52" s="180"/>
      <c r="AE52" s="276">
        <f t="shared" si="22"/>
        <v>0</v>
      </c>
      <c r="AF52" s="180">
        <v>1</v>
      </c>
      <c r="AG52" s="180"/>
      <c r="AH52" s="180"/>
      <c r="AI52" s="180"/>
      <c r="AJ52" s="276">
        <f t="shared" si="23"/>
        <v>0</v>
      </c>
      <c r="AK52" s="180">
        <v>1</v>
      </c>
      <c r="AL52" s="180"/>
      <c r="AM52" s="180"/>
      <c r="AN52" s="180"/>
      <c r="AO52" s="276">
        <f t="shared" si="24"/>
        <v>0</v>
      </c>
      <c r="AP52" s="180">
        <v>1</v>
      </c>
      <c r="AQ52" s="180"/>
      <c r="AR52" s="180"/>
      <c r="AS52" s="180"/>
      <c r="AT52" s="276">
        <f t="shared" si="25"/>
        <v>0</v>
      </c>
      <c r="AU52" s="180">
        <v>1</v>
      </c>
      <c r="AV52" s="180"/>
      <c r="AW52" s="180"/>
      <c r="AX52" s="180"/>
      <c r="AY52" s="276">
        <f t="shared" si="26"/>
        <v>0</v>
      </c>
      <c r="AZ52" s="180">
        <v>1</v>
      </c>
      <c r="BA52" s="180"/>
      <c r="BB52" s="180"/>
      <c r="BC52" s="180"/>
      <c r="BD52" s="276">
        <f t="shared" si="27"/>
        <v>0</v>
      </c>
      <c r="BE52" s="180">
        <v>1</v>
      </c>
      <c r="BF52" s="180"/>
      <c r="BG52" s="180"/>
      <c r="BH52" s="180"/>
      <c r="BI52" s="276">
        <f t="shared" si="28"/>
        <v>0</v>
      </c>
      <c r="BJ52" s="153">
        <f t="shared" si="29"/>
        <v>0</v>
      </c>
      <c r="BK52" s="182">
        <v>0</v>
      </c>
      <c r="BL52" s="153">
        <f t="shared" si="30"/>
        <v>0</v>
      </c>
      <c r="BM52" s="153" t="str">
        <f t="shared" si="31"/>
        <v>geen actie</v>
      </c>
      <c r="BN52" s="149">
        <v>51</v>
      </c>
    </row>
    <row r="53" spans="1:66" s="211" customFormat="1" x14ac:dyDescent="0.25">
      <c r="A53" s="149">
        <v>52</v>
      </c>
      <c r="B53" s="149" t="str">
        <f t="shared" si="16"/>
        <v>v</v>
      </c>
      <c r="C53" s="202"/>
      <c r="D53" s="323"/>
      <c r="E53" s="153"/>
      <c r="F53" s="153"/>
      <c r="G53" s="153">
        <f t="shared" si="17"/>
        <v>0</v>
      </c>
      <c r="H53" s="153"/>
      <c r="I53" s="178">
        <f>Aantallen!$B$1-H53</f>
        <v>2020</v>
      </c>
      <c r="J53" s="187">
        <f t="shared" si="18"/>
        <v>0</v>
      </c>
      <c r="K53" s="164"/>
      <c r="L53" s="180">
        <v>1</v>
      </c>
      <c r="M53" s="180"/>
      <c r="N53" s="180"/>
      <c r="O53" s="180"/>
      <c r="P53" s="276">
        <f t="shared" si="19"/>
        <v>0</v>
      </c>
      <c r="Q53" s="180">
        <v>1</v>
      </c>
      <c r="R53" s="180"/>
      <c r="S53" s="180"/>
      <c r="T53" s="180"/>
      <c r="U53" s="276">
        <f t="shared" si="20"/>
        <v>0</v>
      </c>
      <c r="V53" s="180">
        <v>1</v>
      </c>
      <c r="W53" s="180"/>
      <c r="X53" s="180"/>
      <c r="Y53" s="180"/>
      <c r="Z53" s="276">
        <f t="shared" si="21"/>
        <v>0</v>
      </c>
      <c r="AA53" s="180">
        <v>1</v>
      </c>
      <c r="AB53" s="180"/>
      <c r="AC53" s="180"/>
      <c r="AD53" s="180"/>
      <c r="AE53" s="276">
        <f t="shared" si="22"/>
        <v>0</v>
      </c>
      <c r="AF53" s="180">
        <v>1</v>
      </c>
      <c r="AG53" s="180"/>
      <c r="AH53" s="180"/>
      <c r="AI53" s="180"/>
      <c r="AJ53" s="276">
        <f t="shared" si="23"/>
        <v>0</v>
      </c>
      <c r="AK53" s="180">
        <v>1</v>
      </c>
      <c r="AL53" s="180"/>
      <c r="AM53" s="180"/>
      <c r="AN53" s="180"/>
      <c r="AO53" s="276">
        <f t="shared" si="24"/>
        <v>0</v>
      </c>
      <c r="AP53" s="180">
        <v>1</v>
      </c>
      <c r="AQ53" s="180"/>
      <c r="AR53" s="180"/>
      <c r="AS53" s="180"/>
      <c r="AT53" s="276">
        <f t="shared" si="25"/>
        <v>0</v>
      </c>
      <c r="AU53" s="180">
        <v>1</v>
      </c>
      <c r="AV53" s="180"/>
      <c r="AW53" s="180"/>
      <c r="AX53" s="180"/>
      <c r="AY53" s="276">
        <f t="shared" si="26"/>
        <v>0</v>
      </c>
      <c r="AZ53" s="180">
        <v>1</v>
      </c>
      <c r="BA53" s="180"/>
      <c r="BB53" s="180"/>
      <c r="BC53" s="180"/>
      <c r="BD53" s="276">
        <f t="shared" si="27"/>
        <v>0</v>
      </c>
      <c r="BE53" s="180">
        <v>1</v>
      </c>
      <c r="BF53" s="180"/>
      <c r="BG53" s="180"/>
      <c r="BH53" s="180"/>
      <c r="BI53" s="276">
        <f t="shared" si="28"/>
        <v>0</v>
      </c>
      <c r="BJ53" s="153">
        <f t="shared" si="29"/>
        <v>0</v>
      </c>
      <c r="BK53" s="182">
        <v>0</v>
      </c>
      <c r="BL53" s="153">
        <f t="shared" si="30"/>
        <v>0</v>
      </c>
      <c r="BM53" s="153" t="str">
        <f t="shared" si="31"/>
        <v>geen actie</v>
      </c>
      <c r="BN53" s="149">
        <v>52</v>
      </c>
    </row>
    <row r="54" spans="1:66" s="211" customFormat="1" ht="16.149999999999999" customHeight="1" x14ac:dyDescent="0.25">
      <c r="A54" s="149">
        <v>53</v>
      </c>
      <c r="B54" s="149" t="str">
        <f t="shared" si="16"/>
        <v>v</v>
      </c>
      <c r="C54" s="202"/>
      <c r="D54" s="311"/>
      <c r="E54" s="153"/>
      <c r="F54" s="153"/>
      <c r="G54" s="153">
        <f t="shared" si="17"/>
        <v>0</v>
      </c>
      <c r="H54" s="153"/>
      <c r="I54" s="178">
        <f>Aantallen!$B$1-H54</f>
        <v>2020</v>
      </c>
      <c r="J54" s="187">
        <f t="shared" si="18"/>
        <v>0</v>
      </c>
      <c r="K54" s="164"/>
      <c r="L54" s="180">
        <v>1</v>
      </c>
      <c r="M54" s="180"/>
      <c r="N54" s="180"/>
      <c r="O54" s="180"/>
      <c r="P54" s="276">
        <f t="shared" si="19"/>
        <v>0</v>
      </c>
      <c r="Q54" s="180">
        <v>1</v>
      </c>
      <c r="R54" s="180"/>
      <c r="S54" s="180"/>
      <c r="T54" s="180"/>
      <c r="U54" s="276">
        <f t="shared" si="20"/>
        <v>0</v>
      </c>
      <c r="V54" s="180">
        <v>1</v>
      </c>
      <c r="W54" s="180"/>
      <c r="X54" s="180"/>
      <c r="Y54" s="180"/>
      <c r="Z54" s="276">
        <f t="shared" si="21"/>
        <v>0</v>
      </c>
      <c r="AA54" s="180">
        <v>1</v>
      </c>
      <c r="AB54" s="180"/>
      <c r="AC54" s="180"/>
      <c r="AD54" s="180"/>
      <c r="AE54" s="276">
        <f t="shared" si="22"/>
        <v>0</v>
      </c>
      <c r="AF54" s="180">
        <v>1</v>
      </c>
      <c r="AG54" s="180"/>
      <c r="AH54" s="180"/>
      <c r="AI54" s="180"/>
      <c r="AJ54" s="276">
        <f t="shared" si="23"/>
        <v>0</v>
      </c>
      <c r="AK54" s="180">
        <v>1</v>
      </c>
      <c r="AL54" s="180"/>
      <c r="AM54" s="180"/>
      <c r="AN54" s="180"/>
      <c r="AO54" s="276">
        <f t="shared" si="24"/>
        <v>0</v>
      </c>
      <c r="AP54" s="180">
        <v>1</v>
      </c>
      <c r="AQ54" s="180"/>
      <c r="AR54" s="180"/>
      <c r="AS54" s="180"/>
      <c r="AT54" s="276">
        <f t="shared" si="25"/>
        <v>0</v>
      </c>
      <c r="AU54" s="180">
        <v>1</v>
      </c>
      <c r="AV54" s="180"/>
      <c r="AW54" s="180"/>
      <c r="AX54" s="180"/>
      <c r="AY54" s="276">
        <f t="shared" si="26"/>
        <v>0</v>
      </c>
      <c r="AZ54" s="180">
        <v>1</v>
      </c>
      <c r="BA54" s="180"/>
      <c r="BB54" s="180"/>
      <c r="BC54" s="180"/>
      <c r="BD54" s="276">
        <f t="shared" si="27"/>
        <v>0</v>
      </c>
      <c r="BE54" s="180">
        <v>1</v>
      </c>
      <c r="BF54" s="180"/>
      <c r="BG54" s="180"/>
      <c r="BH54" s="180"/>
      <c r="BI54" s="276">
        <f t="shared" si="28"/>
        <v>0</v>
      </c>
      <c r="BJ54" s="153">
        <f t="shared" si="29"/>
        <v>0</v>
      </c>
      <c r="BK54" s="182">
        <v>0</v>
      </c>
      <c r="BL54" s="153">
        <f t="shared" si="30"/>
        <v>0</v>
      </c>
      <c r="BM54" s="153" t="str">
        <f t="shared" si="31"/>
        <v>geen actie</v>
      </c>
      <c r="BN54" s="149">
        <v>53</v>
      </c>
    </row>
    <row r="55" spans="1:66" s="211" customFormat="1" ht="16.149999999999999" customHeight="1" x14ac:dyDescent="0.25">
      <c r="A55" s="149">
        <v>54</v>
      </c>
      <c r="B55" s="149" t="str">
        <f t="shared" si="16"/>
        <v>v</v>
      </c>
      <c r="C55" s="202"/>
      <c r="D55" s="311"/>
      <c r="E55" s="153"/>
      <c r="F55" s="153"/>
      <c r="G55" s="153">
        <f t="shared" si="17"/>
        <v>0</v>
      </c>
      <c r="H55" s="153"/>
      <c r="I55" s="178">
        <f>Aantallen!$B$1-H55</f>
        <v>2020</v>
      </c>
      <c r="J55" s="187">
        <f t="shared" si="18"/>
        <v>0</v>
      </c>
      <c r="K55" s="164"/>
      <c r="L55" s="180">
        <v>1</v>
      </c>
      <c r="M55" s="180"/>
      <c r="N55" s="180"/>
      <c r="O55" s="180"/>
      <c r="P55" s="276">
        <f t="shared" si="19"/>
        <v>0</v>
      </c>
      <c r="Q55" s="180">
        <v>1</v>
      </c>
      <c r="R55" s="180"/>
      <c r="S55" s="180"/>
      <c r="T55" s="180"/>
      <c r="U55" s="276">
        <f t="shared" si="20"/>
        <v>0</v>
      </c>
      <c r="V55" s="180">
        <v>1</v>
      </c>
      <c r="W55" s="180"/>
      <c r="X55" s="180"/>
      <c r="Y55" s="180"/>
      <c r="Z55" s="276">
        <f t="shared" si="21"/>
        <v>0</v>
      </c>
      <c r="AA55" s="180">
        <v>1</v>
      </c>
      <c r="AB55" s="180"/>
      <c r="AC55" s="180"/>
      <c r="AD55" s="180"/>
      <c r="AE55" s="276">
        <f t="shared" si="22"/>
        <v>0</v>
      </c>
      <c r="AF55" s="180">
        <v>1</v>
      </c>
      <c r="AG55" s="180"/>
      <c r="AH55" s="180"/>
      <c r="AI55" s="180"/>
      <c r="AJ55" s="276">
        <f t="shared" si="23"/>
        <v>0</v>
      </c>
      <c r="AK55" s="180">
        <v>1</v>
      </c>
      <c r="AL55" s="180"/>
      <c r="AM55" s="180"/>
      <c r="AN55" s="180"/>
      <c r="AO55" s="276">
        <f t="shared" si="24"/>
        <v>0</v>
      </c>
      <c r="AP55" s="180">
        <v>1</v>
      </c>
      <c r="AQ55" s="180"/>
      <c r="AR55" s="180"/>
      <c r="AS55" s="180"/>
      <c r="AT55" s="276">
        <f t="shared" si="25"/>
        <v>0</v>
      </c>
      <c r="AU55" s="180">
        <v>1</v>
      </c>
      <c r="AV55" s="180"/>
      <c r="AW55" s="180"/>
      <c r="AX55" s="180"/>
      <c r="AY55" s="276">
        <f t="shared" si="26"/>
        <v>0</v>
      </c>
      <c r="AZ55" s="180">
        <v>1</v>
      </c>
      <c r="BA55" s="180"/>
      <c r="BB55" s="180"/>
      <c r="BC55" s="180"/>
      <c r="BD55" s="276">
        <f t="shared" si="27"/>
        <v>0</v>
      </c>
      <c r="BE55" s="180">
        <v>1</v>
      </c>
      <c r="BF55" s="180"/>
      <c r="BG55" s="180"/>
      <c r="BH55" s="180"/>
      <c r="BI55" s="276">
        <f t="shared" si="28"/>
        <v>0</v>
      </c>
      <c r="BJ55" s="153">
        <f t="shared" si="29"/>
        <v>0</v>
      </c>
      <c r="BK55" s="182">
        <v>0</v>
      </c>
      <c r="BL55" s="153">
        <f t="shared" si="30"/>
        <v>0</v>
      </c>
      <c r="BM55" s="153" t="str">
        <f t="shared" si="31"/>
        <v>geen actie</v>
      </c>
      <c r="BN55" s="149">
        <v>54</v>
      </c>
    </row>
    <row r="56" spans="1:66" s="211" customFormat="1" x14ac:dyDescent="0.25">
      <c r="A56" s="149">
        <v>55</v>
      </c>
      <c r="B56" s="149" t="str">
        <f t="shared" si="16"/>
        <v>v</v>
      </c>
      <c r="C56" s="202"/>
      <c r="D56" s="311"/>
      <c r="E56" s="153"/>
      <c r="F56" s="153"/>
      <c r="G56" s="153">
        <f t="shared" si="17"/>
        <v>0</v>
      </c>
      <c r="H56" s="153"/>
      <c r="I56" s="178">
        <f>Aantallen!$B$1-H56</f>
        <v>2020</v>
      </c>
      <c r="J56" s="187">
        <f t="shared" si="18"/>
        <v>0</v>
      </c>
      <c r="K56" s="164"/>
      <c r="L56" s="180">
        <v>1</v>
      </c>
      <c r="M56" s="180"/>
      <c r="N56" s="180"/>
      <c r="O56" s="180"/>
      <c r="P56" s="276">
        <f t="shared" si="19"/>
        <v>0</v>
      </c>
      <c r="Q56" s="180">
        <v>1</v>
      </c>
      <c r="R56" s="180"/>
      <c r="S56" s="180"/>
      <c r="T56" s="180"/>
      <c r="U56" s="276">
        <f t="shared" si="20"/>
        <v>0</v>
      </c>
      <c r="V56" s="180">
        <v>1</v>
      </c>
      <c r="W56" s="180"/>
      <c r="X56" s="180"/>
      <c r="Y56" s="180"/>
      <c r="Z56" s="276">
        <f t="shared" si="21"/>
        <v>0</v>
      </c>
      <c r="AA56" s="180">
        <v>1</v>
      </c>
      <c r="AB56" s="180"/>
      <c r="AC56" s="180"/>
      <c r="AD56" s="180"/>
      <c r="AE56" s="276">
        <f t="shared" si="22"/>
        <v>0</v>
      </c>
      <c r="AF56" s="180">
        <v>1</v>
      </c>
      <c r="AG56" s="180"/>
      <c r="AH56" s="180"/>
      <c r="AI56" s="180"/>
      <c r="AJ56" s="276">
        <f t="shared" si="23"/>
        <v>0</v>
      </c>
      <c r="AK56" s="180">
        <v>1</v>
      </c>
      <c r="AL56" s="180"/>
      <c r="AM56" s="180"/>
      <c r="AN56" s="180"/>
      <c r="AO56" s="276">
        <f t="shared" si="24"/>
        <v>0</v>
      </c>
      <c r="AP56" s="180">
        <v>1</v>
      </c>
      <c r="AQ56" s="180"/>
      <c r="AR56" s="180"/>
      <c r="AS56" s="180"/>
      <c r="AT56" s="276">
        <f t="shared" si="25"/>
        <v>0</v>
      </c>
      <c r="AU56" s="180">
        <v>1</v>
      </c>
      <c r="AV56" s="180"/>
      <c r="AW56" s="180"/>
      <c r="AX56" s="180"/>
      <c r="AY56" s="276">
        <f t="shared" si="26"/>
        <v>0</v>
      </c>
      <c r="AZ56" s="180">
        <v>1</v>
      </c>
      <c r="BA56" s="180"/>
      <c r="BB56" s="180"/>
      <c r="BC56" s="180"/>
      <c r="BD56" s="276">
        <f t="shared" si="27"/>
        <v>0</v>
      </c>
      <c r="BE56" s="180">
        <v>1</v>
      </c>
      <c r="BF56" s="180"/>
      <c r="BG56" s="180"/>
      <c r="BH56" s="180"/>
      <c r="BI56" s="276">
        <f t="shared" si="28"/>
        <v>0</v>
      </c>
      <c r="BJ56" s="153">
        <f t="shared" si="29"/>
        <v>0</v>
      </c>
      <c r="BK56" s="182">
        <v>0</v>
      </c>
      <c r="BL56" s="153">
        <f t="shared" si="30"/>
        <v>0</v>
      </c>
      <c r="BM56" s="153" t="str">
        <f t="shared" si="31"/>
        <v>geen actie</v>
      </c>
      <c r="BN56" s="149">
        <v>55</v>
      </c>
    </row>
    <row r="57" spans="1:66" s="211" customFormat="1" x14ac:dyDescent="0.25">
      <c r="A57" s="149">
        <v>56</v>
      </c>
      <c r="B57" s="149" t="str">
        <f t="shared" si="16"/>
        <v>v</v>
      </c>
      <c r="C57" s="202"/>
      <c r="D57" s="311"/>
      <c r="E57" s="153"/>
      <c r="F57" s="153"/>
      <c r="G57" s="153">
        <f t="shared" si="17"/>
        <v>0</v>
      </c>
      <c r="H57" s="153"/>
      <c r="I57" s="178">
        <f>Aantallen!$B$1-H57</f>
        <v>2020</v>
      </c>
      <c r="J57" s="187">
        <f t="shared" si="18"/>
        <v>0</v>
      </c>
      <c r="K57" s="164"/>
      <c r="L57" s="180">
        <v>1</v>
      </c>
      <c r="M57" s="180"/>
      <c r="N57" s="180"/>
      <c r="O57" s="180"/>
      <c r="P57" s="276">
        <f t="shared" si="19"/>
        <v>0</v>
      </c>
      <c r="Q57" s="180">
        <v>1</v>
      </c>
      <c r="R57" s="180"/>
      <c r="S57" s="180"/>
      <c r="T57" s="180"/>
      <c r="U57" s="276">
        <f t="shared" si="20"/>
        <v>0</v>
      </c>
      <c r="V57" s="180">
        <v>1</v>
      </c>
      <c r="W57" s="180"/>
      <c r="X57" s="180"/>
      <c r="Y57" s="180"/>
      <c r="Z57" s="276">
        <f t="shared" si="21"/>
        <v>0</v>
      </c>
      <c r="AA57" s="180">
        <v>1</v>
      </c>
      <c r="AB57" s="180"/>
      <c r="AC57" s="180"/>
      <c r="AD57" s="180"/>
      <c r="AE57" s="276">
        <f t="shared" si="22"/>
        <v>0</v>
      </c>
      <c r="AF57" s="180">
        <v>1</v>
      </c>
      <c r="AG57" s="180"/>
      <c r="AH57" s="180"/>
      <c r="AI57" s="180"/>
      <c r="AJ57" s="276">
        <f t="shared" si="23"/>
        <v>0</v>
      </c>
      <c r="AK57" s="180">
        <v>1</v>
      </c>
      <c r="AL57" s="180"/>
      <c r="AM57" s="180"/>
      <c r="AN57" s="180"/>
      <c r="AO57" s="276">
        <f t="shared" si="24"/>
        <v>0</v>
      </c>
      <c r="AP57" s="180">
        <v>1</v>
      </c>
      <c r="AQ57" s="180"/>
      <c r="AR57" s="180"/>
      <c r="AS57" s="180"/>
      <c r="AT57" s="276">
        <f t="shared" si="25"/>
        <v>0</v>
      </c>
      <c r="AU57" s="180">
        <v>1</v>
      </c>
      <c r="AV57" s="180"/>
      <c r="AW57" s="180"/>
      <c r="AX57" s="180"/>
      <c r="AY57" s="276">
        <f t="shared" si="26"/>
        <v>0</v>
      </c>
      <c r="AZ57" s="180">
        <v>1</v>
      </c>
      <c r="BA57" s="180"/>
      <c r="BB57" s="180"/>
      <c r="BC57" s="180"/>
      <c r="BD57" s="276">
        <f t="shared" si="27"/>
        <v>0</v>
      </c>
      <c r="BE57" s="180">
        <v>1</v>
      </c>
      <c r="BF57" s="180"/>
      <c r="BG57" s="180"/>
      <c r="BH57" s="180"/>
      <c r="BI57" s="276">
        <f t="shared" si="28"/>
        <v>0</v>
      </c>
      <c r="BJ57" s="153">
        <f t="shared" si="29"/>
        <v>0</v>
      </c>
      <c r="BK57" s="182">
        <v>0</v>
      </c>
      <c r="BL57" s="153">
        <f t="shared" si="30"/>
        <v>0</v>
      </c>
      <c r="BM57" s="153" t="str">
        <f t="shared" si="31"/>
        <v>geen actie</v>
      </c>
      <c r="BN57" s="149">
        <v>56</v>
      </c>
    </row>
    <row r="58" spans="1:66" s="211" customFormat="1" ht="13.9" customHeight="1" x14ac:dyDescent="0.25">
      <c r="A58" s="149">
        <v>57</v>
      </c>
      <c r="B58" s="149" t="str">
        <f t="shared" si="16"/>
        <v>v</v>
      </c>
      <c r="C58" s="202"/>
      <c r="D58" s="311"/>
      <c r="E58" s="153"/>
      <c r="F58" s="153"/>
      <c r="G58" s="153">
        <f t="shared" si="17"/>
        <v>0</v>
      </c>
      <c r="H58" s="153"/>
      <c r="I58" s="178">
        <f>Aantallen!$B$1-H58</f>
        <v>2020</v>
      </c>
      <c r="J58" s="187">
        <f t="shared" si="18"/>
        <v>0</v>
      </c>
      <c r="K58" s="164"/>
      <c r="L58" s="180">
        <v>1</v>
      </c>
      <c r="M58" s="180"/>
      <c r="N58" s="180"/>
      <c r="O58" s="180"/>
      <c r="P58" s="276">
        <f t="shared" si="19"/>
        <v>0</v>
      </c>
      <c r="Q58" s="180">
        <v>1</v>
      </c>
      <c r="R58" s="180"/>
      <c r="S58" s="180"/>
      <c r="T58" s="180"/>
      <c r="U58" s="276">
        <f t="shared" si="20"/>
        <v>0</v>
      </c>
      <c r="V58" s="180">
        <v>1</v>
      </c>
      <c r="W58" s="180"/>
      <c r="X58" s="180"/>
      <c r="Y58" s="180"/>
      <c r="Z58" s="276">
        <f t="shared" si="21"/>
        <v>0</v>
      </c>
      <c r="AA58" s="180">
        <v>1</v>
      </c>
      <c r="AB58" s="180"/>
      <c r="AC58" s="180"/>
      <c r="AD58" s="180"/>
      <c r="AE58" s="276">
        <f t="shared" si="22"/>
        <v>0</v>
      </c>
      <c r="AF58" s="180">
        <v>1</v>
      </c>
      <c r="AG58" s="180"/>
      <c r="AH58" s="180"/>
      <c r="AI58" s="180"/>
      <c r="AJ58" s="276">
        <f t="shared" si="23"/>
        <v>0</v>
      </c>
      <c r="AK58" s="180">
        <v>1</v>
      </c>
      <c r="AL58" s="180"/>
      <c r="AM58" s="180"/>
      <c r="AN58" s="180"/>
      <c r="AO58" s="276">
        <f t="shared" si="24"/>
        <v>0</v>
      </c>
      <c r="AP58" s="180">
        <v>1</v>
      </c>
      <c r="AQ58" s="180"/>
      <c r="AR58" s="180"/>
      <c r="AS58" s="180"/>
      <c r="AT58" s="276">
        <f t="shared" si="25"/>
        <v>0</v>
      </c>
      <c r="AU58" s="180">
        <v>1</v>
      </c>
      <c r="AV58" s="180"/>
      <c r="AW58" s="180"/>
      <c r="AX58" s="180"/>
      <c r="AY58" s="276">
        <f t="shared" si="26"/>
        <v>0</v>
      </c>
      <c r="AZ58" s="180">
        <v>1</v>
      </c>
      <c r="BA58" s="180"/>
      <c r="BB58" s="180"/>
      <c r="BC58" s="180"/>
      <c r="BD58" s="276">
        <f t="shared" si="27"/>
        <v>0</v>
      </c>
      <c r="BE58" s="180">
        <v>1</v>
      </c>
      <c r="BF58" s="180"/>
      <c r="BG58" s="180"/>
      <c r="BH58" s="180"/>
      <c r="BI58" s="276">
        <f t="shared" si="28"/>
        <v>0</v>
      </c>
      <c r="BJ58" s="153">
        <f t="shared" si="29"/>
        <v>0</v>
      </c>
      <c r="BK58" s="182">
        <v>0</v>
      </c>
      <c r="BL58" s="153">
        <f t="shared" si="30"/>
        <v>0</v>
      </c>
      <c r="BM58" s="153" t="str">
        <f t="shared" si="31"/>
        <v>geen actie</v>
      </c>
      <c r="BN58" s="149">
        <v>57</v>
      </c>
    </row>
    <row r="59" spans="1:66" s="211" customFormat="1" ht="15.4" customHeight="1" x14ac:dyDescent="0.25">
      <c r="A59" s="149">
        <v>58</v>
      </c>
      <c r="B59" s="149" t="str">
        <f t="shared" si="16"/>
        <v>v</v>
      </c>
      <c r="C59" s="202"/>
      <c r="D59" s="311"/>
      <c r="E59" s="153"/>
      <c r="F59" s="153"/>
      <c r="G59" s="153">
        <f t="shared" si="17"/>
        <v>0</v>
      </c>
      <c r="H59" s="153"/>
      <c r="I59" s="178">
        <f>Aantallen!$B$1-H59</f>
        <v>2020</v>
      </c>
      <c r="J59" s="187">
        <f t="shared" si="18"/>
        <v>0</v>
      </c>
      <c r="K59" s="164"/>
      <c r="L59" s="180">
        <v>1</v>
      </c>
      <c r="M59" s="180"/>
      <c r="N59" s="180"/>
      <c r="O59" s="180"/>
      <c r="P59" s="276">
        <f t="shared" si="19"/>
        <v>0</v>
      </c>
      <c r="Q59" s="180">
        <v>1</v>
      </c>
      <c r="R59" s="180"/>
      <c r="S59" s="180"/>
      <c r="T59" s="180"/>
      <c r="U59" s="276">
        <f t="shared" si="20"/>
        <v>0</v>
      </c>
      <c r="V59" s="180">
        <v>1</v>
      </c>
      <c r="W59" s="180"/>
      <c r="X59" s="180"/>
      <c r="Y59" s="180"/>
      <c r="Z59" s="276">
        <f t="shared" si="21"/>
        <v>0</v>
      </c>
      <c r="AA59" s="180">
        <v>1</v>
      </c>
      <c r="AB59" s="180"/>
      <c r="AC59" s="180"/>
      <c r="AD59" s="180"/>
      <c r="AE59" s="276">
        <f t="shared" si="22"/>
        <v>0</v>
      </c>
      <c r="AF59" s="180">
        <v>1</v>
      </c>
      <c r="AG59" s="180"/>
      <c r="AH59" s="180"/>
      <c r="AI59" s="180"/>
      <c r="AJ59" s="276">
        <f t="shared" si="23"/>
        <v>0</v>
      </c>
      <c r="AK59" s="180">
        <v>1</v>
      </c>
      <c r="AL59" s="180"/>
      <c r="AM59" s="180"/>
      <c r="AN59" s="180"/>
      <c r="AO59" s="276">
        <f t="shared" si="24"/>
        <v>0</v>
      </c>
      <c r="AP59" s="180">
        <v>1</v>
      </c>
      <c r="AQ59" s="180"/>
      <c r="AR59" s="180"/>
      <c r="AS59" s="180"/>
      <c r="AT59" s="276">
        <f t="shared" si="25"/>
        <v>0</v>
      </c>
      <c r="AU59" s="180">
        <v>1</v>
      </c>
      <c r="AV59" s="180"/>
      <c r="AW59" s="180"/>
      <c r="AX59" s="180"/>
      <c r="AY59" s="276">
        <f t="shared" si="26"/>
        <v>0</v>
      </c>
      <c r="AZ59" s="180">
        <v>1</v>
      </c>
      <c r="BA59" s="180"/>
      <c r="BB59" s="180"/>
      <c r="BC59" s="180"/>
      <c r="BD59" s="276">
        <f t="shared" si="27"/>
        <v>0</v>
      </c>
      <c r="BE59" s="180">
        <v>1</v>
      </c>
      <c r="BF59" s="180"/>
      <c r="BG59" s="180"/>
      <c r="BH59" s="180"/>
      <c r="BI59" s="276">
        <f t="shared" si="28"/>
        <v>0</v>
      </c>
      <c r="BJ59" s="153">
        <f t="shared" si="29"/>
        <v>0</v>
      </c>
      <c r="BK59" s="182">
        <v>0</v>
      </c>
      <c r="BL59" s="153">
        <f t="shared" si="30"/>
        <v>0</v>
      </c>
      <c r="BM59" s="153" t="str">
        <f t="shared" si="31"/>
        <v>geen actie</v>
      </c>
      <c r="BN59" s="149">
        <v>58</v>
      </c>
    </row>
    <row r="60" spans="1:66" s="211" customFormat="1" ht="13.9" customHeight="1" x14ac:dyDescent="0.25">
      <c r="A60" s="149">
        <v>59</v>
      </c>
      <c r="B60" s="149" t="str">
        <f t="shared" si="16"/>
        <v>v</v>
      </c>
      <c r="C60" s="202"/>
      <c r="D60" s="311"/>
      <c r="E60" s="153"/>
      <c r="F60" s="153"/>
      <c r="G60" s="153">
        <f t="shared" si="17"/>
        <v>0</v>
      </c>
      <c r="H60" s="153"/>
      <c r="I60" s="178">
        <f>Aantallen!$B$1-H60</f>
        <v>2020</v>
      </c>
      <c r="J60" s="187">
        <f t="shared" si="18"/>
        <v>0</v>
      </c>
      <c r="K60" s="164"/>
      <c r="L60" s="180">
        <v>1</v>
      </c>
      <c r="M60" s="180"/>
      <c r="N60" s="180"/>
      <c r="O60" s="180"/>
      <c r="P60" s="276">
        <f t="shared" si="19"/>
        <v>0</v>
      </c>
      <c r="Q60" s="180">
        <v>1</v>
      </c>
      <c r="R60" s="180"/>
      <c r="S60" s="180"/>
      <c r="T60" s="180"/>
      <c r="U60" s="276">
        <f t="shared" si="20"/>
        <v>0</v>
      </c>
      <c r="V60" s="180">
        <v>1</v>
      </c>
      <c r="W60" s="180"/>
      <c r="X60" s="180"/>
      <c r="Y60" s="180"/>
      <c r="Z60" s="276">
        <f t="shared" si="21"/>
        <v>0</v>
      </c>
      <c r="AA60" s="180">
        <v>1</v>
      </c>
      <c r="AB60" s="180"/>
      <c r="AC60" s="180"/>
      <c r="AD60" s="180"/>
      <c r="AE60" s="276">
        <f t="shared" si="22"/>
        <v>0</v>
      </c>
      <c r="AF60" s="180">
        <v>1</v>
      </c>
      <c r="AG60" s="180"/>
      <c r="AH60" s="180"/>
      <c r="AI60" s="180"/>
      <c r="AJ60" s="276">
        <f t="shared" si="23"/>
        <v>0</v>
      </c>
      <c r="AK60" s="180">
        <v>1</v>
      </c>
      <c r="AL60" s="180"/>
      <c r="AM60" s="180"/>
      <c r="AN60" s="180"/>
      <c r="AO60" s="276">
        <f t="shared" si="24"/>
        <v>0</v>
      </c>
      <c r="AP60" s="180">
        <v>1</v>
      </c>
      <c r="AQ60" s="180"/>
      <c r="AR60" s="180"/>
      <c r="AS60" s="180"/>
      <c r="AT60" s="276">
        <f t="shared" si="25"/>
        <v>0</v>
      </c>
      <c r="AU60" s="180">
        <v>1</v>
      </c>
      <c r="AV60" s="180"/>
      <c r="AW60" s="180"/>
      <c r="AX60" s="180"/>
      <c r="AY60" s="276">
        <f t="shared" si="26"/>
        <v>0</v>
      </c>
      <c r="AZ60" s="180">
        <v>1</v>
      </c>
      <c r="BA60" s="180"/>
      <c r="BB60" s="180"/>
      <c r="BC60" s="180"/>
      <c r="BD60" s="276">
        <f t="shared" si="27"/>
        <v>0</v>
      </c>
      <c r="BE60" s="180">
        <v>1</v>
      </c>
      <c r="BF60" s="180"/>
      <c r="BG60" s="180"/>
      <c r="BH60" s="180"/>
      <c r="BI60" s="276">
        <f t="shared" si="28"/>
        <v>0</v>
      </c>
      <c r="BJ60" s="153">
        <f t="shared" si="29"/>
        <v>0</v>
      </c>
      <c r="BK60" s="182">
        <v>0</v>
      </c>
      <c r="BL60" s="153">
        <f t="shared" si="30"/>
        <v>0</v>
      </c>
      <c r="BM60" s="153" t="str">
        <f t="shared" si="31"/>
        <v>geen actie</v>
      </c>
      <c r="BN60" s="149">
        <v>59</v>
      </c>
    </row>
    <row r="61" spans="1:66" s="211" customFormat="1" x14ac:dyDescent="0.25">
      <c r="A61" s="149">
        <v>60</v>
      </c>
      <c r="B61" s="149" t="str">
        <f t="shared" si="16"/>
        <v>v</v>
      </c>
      <c r="C61" s="202"/>
      <c r="D61" s="311"/>
      <c r="E61" s="153"/>
      <c r="F61" s="153"/>
      <c r="G61" s="153">
        <f t="shared" si="17"/>
        <v>0</v>
      </c>
      <c r="H61" s="153"/>
      <c r="I61" s="178">
        <f>Aantallen!$B$1-H61</f>
        <v>2020</v>
      </c>
      <c r="J61" s="187">
        <f t="shared" si="18"/>
        <v>0</v>
      </c>
      <c r="K61" s="164"/>
      <c r="L61" s="180">
        <v>1</v>
      </c>
      <c r="M61" s="180"/>
      <c r="N61" s="180"/>
      <c r="O61" s="180"/>
      <c r="P61" s="276">
        <f t="shared" si="19"/>
        <v>0</v>
      </c>
      <c r="Q61" s="180">
        <v>1</v>
      </c>
      <c r="R61" s="180"/>
      <c r="S61" s="180"/>
      <c r="T61" s="180"/>
      <c r="U61" s="276">
        <f t="shared" si="20"/>
        <v>0</v>
      </c>
      <c r="V61" s="180">
        <v>1</v>
      </c>
      <c r="W61" s="180"/>
      <c r="X61" s="180"/>
      <c r="Y61" s="180"/>
      <c r="Z61" s="276">
        <f t="shared" si="21"/>
        <v>0</v>
      </c>
      <c r="AA61" s="180">
        <v>1</v>
      </c>
      <c r="AB61" s="180"/>
      <c r="AC61" s="180"/>
      <c r="AD61" s="180"/>
      <c r="AE61" s="276">
        <f t="shared" si="22"/>
        <v>0</v>
      </c>
      <c r="AF61" s="180">
        <v>1</v>
      </c>
      <c r="AG61" s="180"/>
      <c r="AH61" s="180"/>
      <c r="AI61" s="180"/>
      <c r="AJ61" s="276">
        <f t="shared" si="23"/>
        <v>0</v>
      </c>
      <c r="AK61" s="180">
        <v>1</v>
      </c>
      <c r="AL61" s="180"/>
      <c r="AM61" s="180"/>
      <c r="AN61" s="180"/>
      <c r="AO61" s="276">
        <f t="shared" si="24"/>
        <v>0</v>
      </c>
      <c r="AP61" s="180">
        <v>1</v>
      </c>
      <c r="AQ61" s="180"/>
      <c r="AR61" s="180"/>
      <c r="AS61" s="180"/>
      <c r="AT61" s="276">
        <f t="shared" si="25"/>
        <v>0</v>
      </c>
      <c r="AU61" s="180">
        <v>1</v>
      </c>
      <c r="AV61" s="180"/>
      <c r="AW61" s="180"/>
      <c r="AX61" s="180"/>
      <c r="AY61" s="276">
        <f t="shared" si="26"/>
        <v>0</v>
      </c>
      <c r="AZ61" s="180">
        <v>1</v>
      </c>
      <c r="BA61" s="180"/>
      <c r="BB61" s="180"/>
      <c r="BC61" s="180"/>
      <c r="BD61" s="276">
        <f t="shared" si="27"/>
        <v>0</v>
      </c>
      <c r="BE61" s="180">
        <v>1</v>
      </c>
      <c r="BF61" s="180"/>
      <c r="BG61" s="180"/>
      <c r="BH61" s="180"/>
      <c r="BI61" s="276">
        <f t="shared" si="28"/>
        <v>0</v>
      </c>
      <c r="BJ61" s="153">
        <f t="shared" si="29"/>
        <v>0</v>
      </c>
      <c r="BK61" s="182">
        <v>0</v>
      </c>
      <c r="BL61" s="153">
        <v>0</v>
      </c>
      <c r="BM61" s="153" t="str">
        <f t="shared" si="31"/>
        <v>geen actie</v>
      </c>
      <c r="BN61" s="149">
        <v>60</v>
      </c>
    </row>
    <row r="62" spans="1:66" s="211" customFormat="1" x14ac:dyDescent="0.25">
      <c r="A62" s="149">
        <v>61</v>
      </c>
      <c r="B62" s="149" t="str">
        <f t="shared" si="16"/>
        <v>v</v>
      </c>
      <c r="C62" s="202"/>
      <c r="D62" s="311"/>
      <c r="E62" s="153"/>
      <c r="F62" s="153"/>
      <c r="G62" s="153">
        <f t="shared" si="17"/>
        <v>0</v>
      </c>
      <c r="H62" s="153"/>
      <c r="I62" s="178">
        <f>Aantallen!$B$1-H62</f>
        <v>2020</v>
      </c>
      <c r="J62" s="187">
        <f t="shared" si="18"/>
        <v>0</v>
      </c>
      <c r="K62" s="164"/>
      <c r="L62" s="180">
        <v>1</v>
      </c>
      <c r="M62" s="180"/>
      <c r="N62" s="180"/>
      <c r="O62" s="180"/>
      <c r="P62" s="276">
        <f t="shared" si="19"/>
        <v>0</v>
      </c>
      <c r="Q62" s="180">
        <v>1</v>
      </c>
      <c r="R62" s="180"/>
      <c r="S62" s="180"/>
      <c r="T62" s="180"/>
      <c r="U62" s="276">
        <f t="shared" si="20"/>
        <v>0</v>
      </c>
      <c r="V62" s="180">
        <v>1</v>
      </c>
      <c r="W62" s="180"/>
      <c r="X62" s="180"/>
      <c r="Y62" s="180"/>
      <c r="Z62" s="276">
        <f t="shared" si="21"/>
        <v>0</v>
      </c>
      <c r="AA62" s="180">
        <v>1</v>
      </c>
      <c r="AB62" s="180"/>
      <c r="AC62" s="180"/>
      <c r="AD62" s="180"/>
      <c r="AE62" s="276">
        <f t="shared" si="22"/>
        <v>0</v>
      </c>
      <c r="AF62" s="180">
        <v>1</v>
      </c>
      <c r="AG62" s="180"/>
      <c r="AH62" s="180"/>
      <c r="AI62" s="180"/>
      <c r="AJ62" s="276">
        <f t="shared" si="23"/>
        <v>0</v>
      </c>
      <c r="AK62" s="180">
        <v>1</v>
      </c>
      <c r="AL62" s="180"/>
      <c r="AM62" s="180"/>
      <c r="AN62" s="180"/>
      <c r="AO62" s="276">
        <f t="shared" si="24"/>
        <v>0</v>
      </c>
      <c r="AP62" s="180">
        <v>1</v>
      </c>
      <c r="AQ62" s="180"/>
      <c r="AR62" s="180"/>
      <c r="AS62" s="180"/>
      <c r="AT62" s="276">
        <f t="shared" si="25"/>
        <v>0</v>
      </c>
      <c r="AU62" s="180">
        <v>1</v>
      </c>
      <c r="AV62" s="180"/>
      <c r="AW62" s="180"/>
      <c r="AX62" s="180"/>
      <c r="AY62" s="276">
        <f t="shared" si="26"/>
        <v>0</v>
      </c>
      <c r="AZ62" s="180">
        <v>1</v>
      </c>
      <c r="BA62" s="180"/>
      <c r="BB62" s="180"/>
      <c r="BC62" s="180"/>
      <c r="BD62" s="276">
        <f t="shared" si="27"/>
        <v>0</v>
      </c>
      <c r="BE62" s="180">
        <v>1</v>
      </c>
      <c r="BF62" s="180"/>
      <c r="BG62" s="180"/>
      <c r="BH62" s="180"/>
      <c r="BI62" s="276">
        <f t="shared" si="28"/>
        <v>0</v>
      </c>
      <c r="BJ62" s="153">
        <f t="shared" si="29"/>
        <v>0</v>
      </c>
      <c r="BK62" s="182">
        <v>0</v>
      </c>
      <c r="BL62" s="153">
        <v>0</v>
      </c>
      <c r="BM62" s="153" t="str">
        <f t="shared" si="31"/>
        <v>geen actie</v>
      </c>
      <c r="BN62" s="149">
        <v>61</v>
      </c>
    </row>
    <row r="63" spans="1:66" s="211" customFormat="1" x14ac:dyDescent="0.25">
      <c r="A63" s="149">
        <v>62</v>
      </c>
      <c r="B63" s="149" t="str">
        <f t="shared" si="16"/>
        <v>v</v>
      </c>
      <c r="C63" s="202"/>
      <c r="D63" s="311"/>
      <c r="E63" s="153"/>
      <c r="F63" s="153"/>
      <c r="G63" s="153">
        <f t="shared" si="17"/>
        <v>0</v>
      </c>
      <c r="H63" s="153"/>
      <c r="I63" s="178">
        <f>Aantallen!$B$1-H63</f>
        <v>2020</v>
      </c>
      <c r="J63" s="187">
        <f t="shared" si="18"/>
        <v>0</v>
      </c>
      <c r="K63" s="164"/>
      <c r="L63" s="180">
        <v>1</v>
      </c>
      <c r="M63" s="180"/>
      <c r="N63" s="180"/>
      <c r="O63" s="180"/>
      <c r="P63" s="276">
        <f t="shared" si="19"/>
        <v>0</v>
      </c>
      <c r="Q63" s="180">
        <v>1</v>
      </c>
      <c r="R63" s="180"/>
      <c r="S63" s="180"/>
      <c r="T63" s="180"/>
      <c r="U63" s="276">
        <f t="shared" si="20"/>
        <v>0</v>
      </c>
      <c r="V63" s="180">
        <v>1</v>
      </c>
      <c r="W63" s="180"/>
      <c r="X63" s="180"/>
      <c r="Y63" s="180"/>
      <c r="Z63" s="276">
        <f t="shared" si="21"/>
        <v>0</v>
      </c>
      <c r="AA63" s="180">
        <v>1</v>
      </c>
      <c r="AB63" s="180"/>
      <c r="AC63" s="180"/>
      <c r="AD63" s="180"/>
      <c r="AE63" s="276">
        <f t="shared" si="22"/>
        <v>0</v>
      </c>
      <c r="AF63" s="180">
        <v>1</v>
      </c>
      <c r="AG63" s="180"/>
      <c r="AH63" s="180"/>
      <c r="AI63" s="180"/>
      <c r="AJ63" s="276">
        <f t="shared" si="23"/>
        <v>0</v>
      </c>
      <c r="AK63" s="180">
        <v>1</v>
      </c>
      <c r="AL63" s="180"/>
      <c r="AM63" s="180"/>
      <c r="AN63" s="180"/>
      <c r="AO63" s="276">
        <f t="shared" si="24"/>
        <v>0</v>
      </c>
      <c r="AP63" s="180">
        <v>1</v>
      </c>
      <c r="AQ63" s="180"/>
      <c r="AR63" s="180"/>
      <c r="AS63" s="180"/>
      <c r="AT63" s="276">
        <f t="shared" si="25"/>
        <v>0</v>
      </c>
      <c r="AU63" s="180">
        <v>1</v>
      </c>
      <c r="AV63" s="180"/>
      <c r="AW63" s="180"/>
      <c r="AX63" s="180"/>
      <c r="AY63" s="276">
        <f t="shared" si="26"/>
        <v>0</v>
      </c>
      <c r="AZ63" s="180">
        <v>1</v>
      </c>
      <c r="BA63" s="180"/>
      <c r="BB63" s="180"/>
      <c r="BC63" s="180"/>
      <c r="BD63" s="276">
        <f t="shared" si="27"/>
        <v>0</v>
      </c>
      <c r="BE63" s="180">
        <v>1</v>
      </c>
      <c r="BF63" s="180"/>
      <c r="BG63" s="180"/>
      <c r="BH63" s="180"/>
      <c r="BI63" s="276">
        <f t="shared" si="28"/>
        <v>0</v>
      </c>
      <c r="BJ63" s="153">
        <f t="shared" si="29"/>
        <v>0</v>
      </c>
      <c r="BK63" s="182">
        <v>0</v>
      </c>
      <c r="BL63" s="153">
        <v>0</v>
      </c>
      <c r="BM63" s="153" t="str">
        <f t="shared" si="31"/>
        <v>geen actie</v>
      </c>
      <c r="BN63" s="149">
        <v>62</v>
      </c>
    </row>
    <row r="64" spans="1:66" s="211" customFormat="1" x14ac:dyDescent="0.25">
      <c r="A64" s="149">
        <v>63</v>
      </c>
      <c r="B64" s="149" t="str">
        <f t="shared" si="16"/>
        <v>v</v>
      </c>
      <c r="C64" s="202"/>
      <c r="D64" s="311"/>
      <c r="E64" s="153"/>
      <c r="F64" s="153"/>
      <c r="G64" s="153">
        <f t="shared" si="17"/>
        <v>0</v>
      </c>
      <c r="H64" s="153"/>
      <c r="I64" s="178">
        <f>Aantallen!$B$1-H64</f>
        <v>2020</v>
      </c>
      <c r="J64" s="187">
        <f t="shared" si="18"/>
        <v>0</v>
      </c>
      <c r="K64" s="164"/>
      <c r="L64" s="180">
        <v>1</v>
      </c>
      <c r="M64" s="180"/>
      <c r="N64" s="180"/>
      <c r="O64" s="180"/>
      <c r="P64" s="276">
        <f t="shared" si="19"/>
        <v>0</v>
      </c>
      <c r="Q64" s="180">
        <v>1</v>
      </c>
      <c r="R64" s="180"/>
      <c r="S64" s="180"/>
      <c r="T64" s="180"/>
      <c r="U64" s="276">
        <f t="shared" si="20"/>
        <v>0</v>
      </c>
      <c r="V64" s="180">
        <v>1</v>
      </c>
      <c r="W64" s="180"/>
      <c r="X64" s="180"/>
      <c r="Y64" s="180"/>
      <c r="Z64" s="276">
        <f t="shared" si="21"/>
        <v>0</v>
      </c>
      <c r="AA64" s="180">
        <v>1</v>
      </c>
      <c r="AB64" s="180"/>
      <c r="AC64" s="180"/>
      <c r="AD64" s="180"/>
      <c r="AE64" s="276">
        <f t="shared" si="22"/>
        <v>0</v>
      </c>
      <c r="AF64" s="180">
        <v>1</v>
      </c>
      <c r="AG64" s="180"/>
      <c r="AH64" s="180"/>
      <c r="AI64" s="180"/>
      <c r="AJ64" s="276">
        <f t="shared" si="23"/>
        <v>0</v>
      </c>
      <c r="AK64" s="180">
        <v>1</v>
      </c>
      <c r="AL64" s="180"/>
      <c r="AM64" s="180"/>
      <c r="AN64" s="180"/>
      <c r="AO64" s="276">
        <f t="shared" si="24"/>
        <v>0</v>
      </c>
      <c r="AP64" s="180">
        <v>1</v>
      </c>
      <c r="AQ64" s="180"/>
      <c r="AR64" s="180"/>
      <c r="AS64" s="180"/>
      <c r="AT64" s="276">
        <f t="shared" si="25"/>
        <v>0</v>
      </c>
      <c r="AU64" s="180">
        <v>1</v>
      </c>
      <c r="AV64" s="180"/>
      <c r="AW64" s="180"/>
      <c r="AX64" s="180"/>
      <c r="AY64" s="276">
        <f t="shared" si="26"/>
        <v>0</v>
      </c>
      <c r="AZ64" s="180">
        <v>1</v>
      </c>
      <c r="BA64" s="180"/>
      <c r="BB64" s="180"/>
      <c r="BC64" s="180"/>
      <c r="BD64" s="276">
        <f t="shared" si="27"/>
        <v>0</v>
      </c>
      <c r="BE64" s="180">
        <v>1</v>
      </c>
      <c r="BF64" s="180"/>
      <c r="BG64" s="180"/>
      <c r="BH64" s="180"/>
      <c r="BI64" s="276">
        <f t="shared" si="28"/>
        <v>0</v>
      </c>
      <c r="BJ64" s="153">
        <f t="shared" si="29"/>
        <v>0</v>
      </c>
      <c r="BK64" s="182">
        <v>0</v>
      </c>
      <c r="BL64" s="153">
        <f t="shared" ref="BL64:BL95" si="32">BJ64-BK64</f>
        <v>0</v>
      </c>
      <c r="BM64" s="153" t="str">
        <f t="shared" si="31"/>
        <v>geen actie</v>
      </c>
      <c r="BN64" s="149">
        <v>63</v>
      </c>
    </row>
    <row r="65" spans="1:66" s="211" customFormat="1" x14ac:dyDescent="0.25">
      <c r="A65" s="149">
        <v>64</v>
      </c>
      <c r="B65" s="149" t="str">
        <f t="shared" si="16"/>
        <v>v</v>
      </c>
      <c r="C65" s="202"/>
      <c r="D65" s="311"/>
      <c r="E65" s="153"/>
      <c r="F65" s="153"/>
      <c r="G65" s="153">
        <f t="shared" si="17"/>
        <v>0</v>
      </c>
      <c r="H65" s="153"/>
      <c r="I65" s="178">
        <f>Aantallen!$B$1-H65</f>
        <v>2020</v>
      </c>
      <c r="J65" s="187">
        <f t="shared" si="18"/>
        <v>0</v>
      </c>
      <c r="K65" s="164"/>
      <c r="L65" s="180">
        <v>1</v>
      </c>
      <c r="M65" s="180"/>
      <c r="N65" s="180"/>
      <c r="O65" s="180"/>
      <c r="P65" s="276">
        <f t="shared" si="19"/>
        <v>0</v>
      </c>
      <c r="Q65" s="180">
        <v>1</v>
      </c>
      <c r="R65" s="180"/>
      <c r="S65" s="180"/>
      <c r="T65" s="180"/>
      <c r="U65" s="276">
        <f t="shared" si="20"/>
        <v>0</v>
      </c>
      <c r="V65" s="180">
        <v>1</v>
      </c>
      <c r="W65" s="180"/>
      <c r="X65" s="180"/>
      <c r="Y65" s="180"/>
      <c r="Z65" s="276">
        <f t="shared" si="21"/>
        <v>0</v>
      </c>
      <c r="AA65" s="180">
        <v>1</v>
      </c>
      <c r="AB65" s="180"/>
      <c r="AC65" s="180"/>
      <c r="AD65" s="180"/>
      <c r="AE65" s="276">
        <f t="shared" si="22"/>
        <v>0</v>
      </c>
      <c r="AF65" s="180">
        <v>1</v>
      </c>
      <c r="AG65" s="180"/>
      <c r="AH65" s="180"/>
      <c r="AI65" s="180"/>
      <c r="AJ65" s="276">
        <f t="shared" si="23"/>
        <v>0</v>
      </c>
      <c r="AK65" s="180">
        <v>1</v>
      </c>
      <c r="AL65" s="180"/>
      <c r="AM65" s="180"/>
      <c r="AN65" s="180"/>
      <c r="AO65" s="276">
        <f t="shared" si="24"/>
        <v>0</v>
      </c>
      <c r="AP65" s="180">
        <v>1</v>
      </c>
      <c r="AQ65" s="180"/>
      <c r="AR65" s="180"/>
      <c r="AS65" s="180"/>
      <c r="AT65" s="276">
        <f t="shared" si="25"/>
        <v>0</v>
      </c>
      <c r="AU65" s="180">
        <v>1</v>
      </c>
      <c r="AV65" s="180"/>
      <c r="AW65" s="180"/>
      <c r="AX65" s="180"/>
      <c r="AY65" s="276">
        <f t="shared" si="26"/>
        <v>0</v>
      </c>
      <c r="AZ65" s="180">
        <v>1</v>
      </c>
      <c r="BA65" s="180"/>
      <c r="BB65" s="180"/>
      <c r="BC65" s="180"/>
      <c r="BD65" s="276">
        <f t="shared" si="27"/>
        <v>0</v>
      </c>
      <c r="BE65" s="180">
        <v>1</v>
      </c>
      <c r="BF65" s="180"/>
      <c r="BG65" s="180"/>
      <c r="BH65" s="180"/>
      <c r="BI65" s="276">
        <f t="shared" si="28"/>
        <v>0</v>
      </c>
      <c r="BJ65" s="153">
        <f t="shared" si="29"/>
        <v>0</v>
      </c>
      <c r="BK65" s="182">
        <v>0</v>
      </c>
      <c r="BL65" s="153">
        <f t="shared" si="32"/>
        <v>0</v>
      </c>
      <c r="BM65" s="153" t="str">
        <f t="shared" si="31"/>
        <v>geen actie</v>
      </c>
      <c r="BN65" s="149">
        <v>64</v>
      </c>
    </row>
    <row r="66" spans="1:66" s="211" customFormat="1" x14ac:dyDescent="0.25">
      <c r="A66" s="149">
        <v>65</v>
      </c>
      <c r="B66" s="149" t="str">
        <f t="shared" ref="B66:B97" si="33">IF(A66=BN66,"v","x")</f>
        <v>v</v>
      </c>
      <c r="C66" s="202"/>
      <c r="D66" s="311"/>
      <c r="E66" s="153"/>
      <c r="F66" s="153"/>
      <c r="G66" s="153">
        <f t="shared" ref="G66:G97" si="34">SUM(K66+P66+U66+Z66+AE66+AJ66+AO66+AT66+AY66+BD66+BI66)</f>
        <v>0</v>
      </c>
      <c r="H66" s="153"/>
      <c r="I66" s="178">
        <f>Aantallen!$B$1-H66</f>
        <v>2020</v>
      </c>
      <c r="J66" s="187">
        <f t="shared" ref="J66:J97" si="35">G66-K66</f>
        <v>0</v>
      </c>
      <c r="K66" s="164"/>
      <c r="L66" s="180">
        <v>1</v>
      </c>
      <c r="M66" s="180"/>
      <c r="N66" s="180"/>
      <c r="O66" s="180"/>
      <c r="P66" s="276">
        <f t="shared" ref="P66:P97" si="36">(SUM(M66*10+N66)/L66*10)+O66</f>
        <v>0</v>
      </c>
      <c r="Q66" s="180">
        <v>1</v>
      </c>
      <c r="R66" s="180"/>
      <c r="S66" s="180"/>
      <c r="T66" s="180"/>
      <c r="U66" s="276">
        <f t="shared" ref="U66:U97" si="37">(SUM(R66*10+S66)/Q66*10)+T66</f>
        <v>0</v>
      </c>
      <c r="V66" s="180">
        <v>1</v>
      </c>
      <c r="W66" s="180"/>
      <c r="X66" s="180"/>
      <c r="Y66" s="180"/>
      <c r="Z66" s="276">
        <f t="shared" ref="Z66:Z97" si="38">(SUM(W66*10+X66)/V66*10)+Y66</f>
        <v>0</v>
      </c>
      <c r="AA66" s="180">
        <v>1</v>
      </c>
      <c r="AB66" s="180"/>
      <c r="AC66" s="180"/>
      <c r="AD66" s="180"/>
      <c r="AE66" s="276">
        <f t="shared" ref="AE66:AE97" si="39">(SUM(AB66*10+AC66)/AA66*10)+AD66</f>
        <v>0</v>
      </c>
      <c r="AF66" s="180">
        <v>1</v>
      </c>
      <c r="AG66" s="180"/>
      <c r="AH66" s="180"/>
      <c r="AI66" s="180"/>
      <c r="AJ66" s="276">
        <f t="shared" ref="AJ66:AJ97" si="40">(SUM(AG66*10+AH66)/AF66*10)+AI66</f>
        <v>0</v>
      </c>
      <c r="AK66" s="180">
        <v>1</v>
      </c>
      <c r="AL66" s="180"/>
      <c r="AM66" s="180"/>
      <c r="AN66" s="180"/>
      <c r="AO66" s="276">
        <f t="shared" ref="AO66:AO97" si="41">(SUM(AL66*10+AM66)/AK66*10)+AN66</f>
        <v>0</v>
      </c>
      <c r="AP66" s="180">
        <v>1</v>
      </c>
      <c r="AQ66" s="180"/>
      <c r="AR66" s="180"/>
      <c r="AS66" s="180"/>
      <c r="AT66" s="276">
        <f t="shared" ref="AT66:AT97" si="42">(SUM(AQ66*10+AR66)/AP66*10)+AS66</f>
        <v>0</v>
      </c>
      <c r="AU66" s="180">
        <v>1</v>
      </c>
      <c r="AV66" s="180"/>
      <c r="AW66" s="180"/>
      <c r="AX66" s="180"/>
      <c r="AY66" s="276">
        <f t="shared" ref="AY66:AY97" si="43">(SUM(AV66*10+AW66)/AU66*10)+AX66</f>
        <v>0</v>
      </c>
      <c r="AZ66" s="180">
        <v>1</v>
      </c>
      <c r="BA66" s="180"/>
      <c r="BB66" s="180"/>
      <c r="BC66" s="180"/>
      <c r="BD66" s="276">
        <f t="shared" ref="BD66:BD97" si="44">(SUM(BA66*10+BB66)/AZ66*10)+BC66</f>
        <v>0</v>
      </c>
      <c r="BE66" s="180">
        <v>1</v>
      </c>
      <c r="BF66" s="180"/>
      <c r="BG66" s="180"/>
      <c r="BH66" s="180"/>
      <c r="BI66" s="276">
        <f t="shared" ref="BI66:BI97" si="45">(SUM(BF66*10+BG66)/BE66*10)+BH66</f>
        <v>0</v>
      </c>
      <c r="BJ66" s="153">
        <f t="shared" ref="BJ66:BJ97" si="46">IF(G66&lt;250,0,IF(G66&lt;500,250,IF(G66&lt;750,"500",IF(G66&lt;1000,750,IF(G66&lt;1500,1000,IF(G66&lt;2000,1500,IF(G66&lt;2500,2000,IF(G66&lt;3000,2500,3000))))))))</f>
        <v>0</v>
      </c>
      <c r="BK66" s="182">
        <v>0</v>
      </c>
      <c r="BL66" s="153">
        <f t="shared" si="32"/>
        <v>0</v>
      </c>
      <c r="BM66" s="153" t="str">
        <f t="shared" ref="BM66:BM97" si="47">IF(BL66=0,"geen actie",CONCATENATE("diploma uitschrijven: ",BJ66," punten"))</f>
        <v>geen actie</v>
      </c>
      <c r="BN66" s="149">
        <v>65</v>
      </c>
    </row>
    <row r="67" spans="1:66" s="211" customFormat="1" x14ac:dyDescent="0.25">
      <c r="A67" s="149">
        <v>66</v>
      </c>
      <c r="B67" s="149" t="str">
        <f t="shared" si="33"/>
        <v>v</v>
      </c>
      <c r="C67" s="202"/>
      <c r="D67" s="311"/>
      <c r="E67" s="153"/>
      <c r="F67" s="153"/>
      <c r="G67" s="153">
        <f t="shared" si="34"/>
        <v>0</v>
      </c>
      <c r="H67" s="153"/>
      <c r="I67" s="178">
        <f>Aantallen!$B$1-H67</f>
        <v>2020</v>
      </c>
      <c r="J67" s="187">
        <f t="shared" si="35"/>
        <v>0</v>
      </c>
      <c r="K67" s="164"/>
      <c r="L67" s="180">
        <v>1</v>
      </c>
      <c r="M67" s="180"/>
      <c r="N67" s="180"/>
      <c r="O67" s="180"/>
      <c r="P67" s="276">
        <f t="shared" si="36"/>
        <v>0</v>
      </c>
      <c r="Q67" s="180">
        <v>1</v>
      </c>
      <c r="R67" s="180"/>
      <c r="S67" s="180"/>
      <c r="T67" s="180"/>
      <c r="U67" s="276">
        <f t="shared" si="37"/>
        <v>0</v>
      </c>
      <c r="V67" s="180">
        <v>1</v>
      </c>
      <c r="W67" s="180"/>
      <c r="X67" s="180"/>
      <c r="Y67" s="180"/>
      <c r="Z67" s="276">
        <f t="shared" si="38"/>
        <v>0</v>
      </c>
      <c r="AA67" s="180">
        <v>1</v>
      </c>
      <c r="AB67" s="180"/>
      <c r="AC67" s="180"/>
      <c r="AD67" s="180"/>
      <c r="AE67" s="276">
        <f t="shared" si="39"/>
        <v>0</v>
      </c>
      <c r="AF67" s="180">
        <v>1</v>
      </c>
      <c r="AG67" s="180"/>
      <c r="AH67" s="180"/>
      <c r="AI67" s="180"/>
      <c r="AJ67" s="276">
        <f t="shared" si="40"/>
        <v>0</v>
      </c>
      <c r="AK67" s="180">
        <v>1</v>
      </c>
      <c r="AL67" s="180"/>
      <c r="AM67" s="180"/>
      <c r="AN67" s="180"/>
      <c r="AO67" s="276">
        <f t="shared" si="41"/>
        <v>0</v>
      </c>
      <c r="AP67" s="180">
        <v>1</v>
      </c>
      <c r="AQ67" s="180"/>
      <c r="AR67" s="180"/>
      <c r="AS67" s="180"/>
      <c r="AT67" s="276">
        <f t="shared" si="42"/>
        <v>0</v>
      </c>
      <c r="AU67" s="180">
        <v>1</v>
      </c>
      <c r="AV67" s="180"/>
      <c r="AW67" s="180"/>
      <c r="AX67" s="180"/>
      <c r="AY67" s="276">
        <f t="shared" si="43"/>
        <v>0</v>
      </c>
      <c r="AZ67" s="180">
        <v>1</v>
      </c>
      <c r="BA67" s="180"/>
      <c r="BB67" s="180"/>
      <c r="BC67" s="180"/>
      <c r="BD67" s="276">
        <f t="shared" si="44"/>
        <v>0</v>
      </c>
      <c r="BE67" s="180">
        <v>1</v>
      </c>
      <c r="BF67" s="180"/>
      <c r="BG67" s="180"/>
      <c r="BH67" s="180"/>
      <c r="BI67" s="276">
        <f t="shared" si="45"/>
        <v>0</v>
      </c>
      <c r="BJ67" s="153">
        <f t="shared" si="46"/>
        <v>0</v>
      </c>
      <c r="BK67" s="182">
        <v>0</v>
      </c>
      <c r="BL67" s="153">
        <f t="shared" si="32"/>
        <v>0</v>
      </c>
      <c r="BM67" s="153" t="str">
        <f t="shared" si="47"/>
        <v>geen actie</v>
      </c>
      <c r="BN67" s="149">
        <v>66</v>
      </c>
    </row>
    <row r="68" spans="1:66" s="211" customFormat="1" x14ac:dyDescent="0.25">
      <c r="A68" s="149">
        <v>67</v>
      </c>
      <c r="B68" s="149" t="str">
        <f t="shared" si="33"/>
        <v>v</v>
      </c>
      <c r="C68" s="202"/>
      <c r="D68" s="311"/>
      <c r="E68" s="153"/>
      <c r="F68" s="153"/>
      <c r="G68" s="153">
        <f t="shared" si="34"/>
        <v>0</v>
      </c>
      <c r="H68" s="153"/>
      <c r="I68" s="178">
        <f>Aantallen!$B$1-H68</f>
        <v>2020</v>
      </c>
      <c r="J68" s="187">
        <f t="shared" si="35"/>
        <v>0</v>
      </c>
      <c r="K68" s="164"/>
      <c r="L68" s="180">
        <v>1</v>
      </c>
      <c r="M68" s="180"/>
      <c r="N68" s="180"/>
      <c r="O68" s="180"/>
      <c r="P68" s="276">
        <f t="shared" si="36"/>
        <v>0</v>
      </c>
      <c r="Q68" s="180">
        <v>1</v>
      </c>
      <c r="R68" s="180"/>
      <c r="S68" s="180"/>
      <c r="T68" s="180"/>
      <c r="U68" s="276">
        <f t="shared" si="37"/>
        <v>0</v>
      </c>
      <c r="V68" s="180">
        <v>1</v>
      </c>
      <c r="W68" s="180"/>
      <c r="X68" s="180"/>
      <c r="Y68" s="180"/>
      <c r="Z68" s="276">
        <f t="shared" si="38"/>
        <v>0</v>
      </c>
      <c r="AA68" s="180">
        <v>1</v>
      </c>
      <c r="AB68" s="180"/>
      <c r="AC68" s="180"/>
      <c r="AD68" s="180"/>
      <c r="AE68" s="276">
        <f t="shared" si="39"/>
        <v>0</v>
      </c>
      <c r="AF68" s="180">
        <v>1</v>
      </c>
      <c r="AG68" s="180"/>
      <c r="AH68" s="180"/>
      <c r="AI68" s="180"/>
      <c r="AJ68" s="276">
        <f t="shared" si="40"/>
        <v>0</v>
      </c>
      <c r="AK68" s="180">
        <v>1</v>
      </c>
      <c r="AL68" s="180"/>
      <c r="AM68" s="180"/>
      <c r="AN68" s="180"/>
      <c r="AO68" s="276">
        <f t="shared" si="41"/>
        <v>0</v>
      </c>
      <c r="AP68" s="180">
        <v>1</v>
      </c>
      <c r="AQ68" s="180"/>
      <c r="AR68" s="180"/>
      <c r="AS68" s="180"/>
      <c r="AT68" s="276">
        <f t="shared" si="42"/>
        <v>0</v>
      </c>
      <c r="AU68" s="180">
        <v>1</v>
      </c>
      <c r="AV68" s="180"/>
      <c r="AW68" s="180"/>
      <c r="AX68" s="180"/>
      <c r="AY68" s="276">
        <f t="shared" si="43"/>
        <v>0</v>
      </c>
      <c r="AZ68" s="180">
        <v>1</v>
      </c>
      <c r="BA68" s="180"/>
      <c r="BB68" s="180"/>
      <c r="BC68" s="180"/>
      <c r="BD68" s="276">
        <f t="shared" si="44"/>
        <v>0</v>
      </c>
      <c r="BE68" s="180">
        <v>1</v>
      </c>
      <c r="BF68" s="180"/>
      <c r="BG68" s="180"/>
      <c r="BH68" s="180"/>
      <c r="BI68" s="276">
        <f t="shared" si="45"/>
        <v>0</v>
      </c>
      <c r="BJ68" s="153">
        <f t="shared" si="46"/>
        <v>0</v>
      </c>
      <c r="BK68" s="182">
        <v>0</v>
      </c>
      <c r="BL68" s="153">
        <f t="shared" si="32"/>
        <v>0</v>
      </c>
      <c r="BM68" s="153" t="str">
        <f t="shared" si="47"/>
        <v>geen actie</v>
      </c>
      <c r="BN68" s="149">
        <v>67</v>
      </c>
    </row>
    <row r="69" spans="1:66" s="211" customFormat="1" x14ac:dyDescent="0.25">
      <c r="A69" s="149">
        <v>68</v>
      </c>
      <c r="B69" s="149" t="str">
        <f t="shared" si="33"/>
        <v>v</v>
      </c>
      <c r="C69" s="202"/>
      <c r="D69" s="311"/>
      <c r="E69" s="153"/>
      <c r="F69" s="153"/>
      <c r="G69" s="153">
        <f t="shared" si="34"/>
        <v>0</v>
      </c>
      <c r="H69" s="153"/>
      <c r="I69" s="178">
        <f>Aantallen!$B$1-H69</f>
        <v>2020</v>
      </c>
      <c r="J69" s="187">
        <f t="shared" si="35"/>
        <v>0</v>
      </c>
      <c r="K69" s="164"/>
      <c r="L69" s="180">
        <v>1</v>
      </c>
      <c r="M69" s="180"/>
      <c r="N69" s="180"/>
      <c r="O69" s="180"/>
      <c r="P69" s="276">
        <f t="shared" si="36"/>
        <v>0</v>
      </c>
      <c r="Q69" s="180">
        <v>1</v>
      </c>
      <c r="R69" s="180"/>
      <c r="S69" s="180"/>
      <c r="T69" s="180"/>
      <c r="U69" s="276">
        <f t="shared" si="37"/>
        <v>0</v>
      </c>
      <c r="V69" s="180">
        <v>1</v>
      </c>
      <c r="W69" s="180"/>
      <c r="X69" s="180"/>
      <c r="Y69" s="180"/>
      <c r="Z69" s="276">
        <f t="shared" si="38"/>
        <v>0</v>
      </c>
      <c r="AA69" s="180">
        <v>1</v>
      </c>
      <c r="AB69" s="180"/>
      <c r="AC69" s="180"/>
      <c r="AD69" s="180"/>
      <c r="AE69" s="276">
        <f t="shared" si="39"/>
        <v>0</v>
      </c>
      <c r="AF69" s="180">
        <v>1</v>
      </c>
      <c r="AG69" s="180"/>
      <c r="AH69" s="180"/>
      <c r="AI69" s="180"/>
      <c r="AJ69" s="276">
        <f t="shared" si="40"/>
        <v>0</v>
      </c>
      <c r="AK69" s="180">
        <v>1</v>
      </c>
      <c r="AL69" s="180"/>
      <c r="AM69" s="180"/>
      <c r="AN69" s="180"/>
      <c r="AO69" s="276">
        <f t="shared" si="41"/>
        <v>0</v>
      </c>
      <c r="AP69" s="180">
        <v>1</v>
      </c>
      <c r="AQ69" s="180"/>
      <c r="AR69" s="180"/>
      <c r="AS69" s="180"/>
      <c r="AT69" s="276">
        <f t="shared" si="42"/>
        <v>0</v>
      </c>
      <c r="AU69" s="180">
        <v>1</v>
      </c>
      <c r="AV69" s="180"/>
      <c r="AW69" s="180"/>
      <c r="AX69" s="180"/>
      <c r="AY69" s="276">
        <f t="shared" si="43"/>
        <v>0</v>
      </c>
      <c r="AZ69" s="180">
        <v>1</v>
      </c>
      <c r="BA69" s="180"/>
      <c r="BB69" s="180"/>
      <c r="BC69" s="180"/>
      <c r="BD69" s="276">
        <f t="shared" si="44"/>
        <v>0</v>
      </c>
      <c r="BE69" s="180">
        <v>1</v>
      </c>
      <c r="BF69" s="180"/>
      <c r="BG69" s="180"/>
      <c r="BH69" s="180"/>
      <c r="BI69" s="276">
        <f t="shared" si="45"/>
        <v>0</v>
      </c>
      <c r="BJ69" s="153">
        <f t="shared" si="46"/>
        <v>0</v>
      </c>
      <c r="BK69" s="182">
        <v>0</v>
      </c>
      <c r="BL69" s="153">
        <f t="shared" si="32"/>
        <v>0</v>
      </c>
      <c r="BM69" s="153" t="str">
        <f t="shared" si="47"/>
        <v>geen actie</v>
      </c>
      <c r="BN69" s="149">
        <v>68</v>
      </c>
    </row>
    <row r="70" spans="1:66" s="211" customFormat="1" x14ac:dyDescent="0.25">
      <c r="A70" s="149">
        <v>69</v>
      </c>
      <c r="B70" s="149" t="str">
        <f t="shared" si="33"/>
        <v>v</v>
      </c>
      <c r="C70" s="202"/>
      <c r="D70" s="311"/>
      <c r="E70" s="153"/>
      <c r="F70" s="153"/>
      <c r="G70" s="153">
        <f t="shared" si="34"/>
        <v>0</v>
      </c>
      <c r="H70" s="153"/>
      <c r="I70" s="178">
        <f>Aantallen!$B$1-H70</f>
        <v>2020</v>
      </c>
      <c r="J70" s="187">
        <f t="shared" si="35"/>
        <v>0</v>
      </c>
      <c r="K70" s="164"/>
      <c r="L70" s="180">
        <v>1</v>
      </c>
      <c r="M70" s="180"/>
      <c r="N70" s="180"/>
      <c r="O70" s="180"/>
      <c r="P70" s="276">
        <f t="shared" si="36"/>
        <v>0</v>
      </c>
      <c r="Q70" s="180">
        <v>1</v>
      </c>
      <c r="R70" s="180"/>
      <c r="S70" s="180"/>
      <c r="T70" s="180"/>
      <c r="U70" s="276">
        <f t="shared" si="37"/>
        <v>0</v>
      </c>
      <c r="V70" s="180">
        <v>1</v>
      </c>
      <c r="W70" s="180"/>
      <c r="X70" s="180"/>
      <c r="Y70" s="180"/>
      <c r="Z70" s="276">
        <f t="shared" si="38"/>
        <v>0</v>
      </c>
      <c r="AA70" s="180">
        <v>1</v>
      </c>
      <c r="AB70" s="180"/>
      <c r="AC70" s="180"/>
      <c r="AD70" s="180"/>
      <c r="AE70" s="276">
        <f t="shared" si="39"/>
        <v>0</v>
      </c>
      <c r="AF70" s="180">
        <v>1</v>
      </c>
      <c r="AG70" s="180"/>
      <c r="AH70" s="180"/>
      <c r="AI70" s="180"/>
      <c r="AJ70" s="276">
        <f t="shared" si="40"/>
        <v>0</v>
      </c>
      <c r="AK70" s="180">
        <v>1</v>
      </c>
      <c r="AL70" s="180"/>
      <c r="AM70" s="180"/>
      <c r="AN70" s="180"/>
      <c r="AO70" s="276">
        <f t="shared" si="41"/>
        <v>0</v>
      </c>
      <c r="AP70" s="180">
        <v>1</v>
      </c>
      <c r="AQ70" s="180"/>
      <c r="AR70" s="180"/>
      <c r="AS70" s="180"/>
      <c r="AT70" s="276">
        <f t="shared" si="42"/>
        <v>0</v>
      </c>
      <c r="AU70" s="180">
        <v>1</v>
      </c>
      <c r="AV70" s="180"/>
      <c r="AW70" s="180"/>
      <c r="AX70" s="180"/>
      <c r="AY70" s="276">
        <f t="shared" si="43"/>
        <v>0</v>
      </c>
      <c r="AZ70" s="180">
        <v>1</v>
      </c>
      <c r="BA70" s="180"/>
      <c r="BB70" s="180"/>
      <c r="BC70" s="180"/>
      <c r="BD70" s="276">
        <f t="shared" si="44"/>
        <v>0</v>
      </c>
      <c r="BE70" s="180">
        <v>1</v>
      </c>
      <c r="BF70" s="180"/>
      <c r="BG70" s="180"/>
      <c r="BH70" s="180"/>
      <c r="BI70" s="276">
        <f t="shared" si="45"/>
        <v>0</v>
      </c>
      <c r="BJ70" s="153">
        <f t="shared" si="46"/>
        <v>0</v>
      </c>
      <c r="BK70" s="182">
        <v>0</v>
      </c>
      <c r="BL70" s="153">
        <f t="shared" si="32"/>
        <v>0</v>
      </c>
      <c r="BM70" s="153" t="str">
        <f t="shared" si="47"/>
        <v>geen actie</v>
      </c>
      <c r="BN70" s="149">
        <v>69</v>
      </c>
    </row>
    <row r="71" spans="1:66" s="211" customFormat="1" x14ac:dyDescent="0.25">
      <c r="A71" s="149">
        <v>70</v>
      </c>
      <c r="B71" s="149" t="str">
        <f t="shared" si="33"/>
        <v>v</v>
      </c>
      <c r="C71" s="202"/>
      <c r="D71" s="311"/>
      <c r="E71" s="153"/>
      <c r="F71" s="153"/>
      <c r="G71" s="153">
        <f t="shared" si="34"/>
        <v>0</v>
      </c>
      <c r="H71" s="153"/>
      <c r="I71" s="178">
        <f>Aantallen!$B$1-H71</f>
        <v>2020</v>
      </c>
      <c r="J71" s="187">
        <f t="shared" si="35"/>
        <v>0</v>
      </c>
      <c r="K71" s="164"/>
      <c r="L71" s="180">
        <v>1</v>
      </c>
      <c r="M71" s="180"/>
      <c r="N71" s="180"/>
      <c r="O71" s="180"/>
      <c r="P71" s="276">
        <f t="shared" si="36"/>
        <v>0</v>
      </c>
      <c r="Q71" s="180">
        <v>1</v>
      </c>
      <c r="R71" s="180"/>
      <c r="S71" s="180"/>
      <c r="T71" s="180"/>
      <c r="U71" s="276">
        <f t="shared" si="37"/>
        <v>0</v>
      </c>
      <c r="V71" s="180">
        <v>1</v>
      </c>
      <c r="W71" s="180"/>
      <c r="X71" s="180"/>
      <c r="Y71" s="180"/>
      <c r="Z71" s="276">
        <f t="shared" si="38"/>
        <v>0</v>
      </c>
      <c r="AA71" s="180">
        <v>1</v>
      </c>
      <c r="AB71" s="180"/>
      <c r="AC71" s="180"/>
      <c r="AD71" s="180"/>
      <c r="AE71" s="276">
        <f t="shared" si="39"/>
        <v>0</v>
      </c>
      <c r="AF71" s="180">
        <v>1</v>
      </c>
      <c r="AG71" s="180"/>
      <c r="AH71" s="180"/>
      <c r="AI71" s="180"/>
      <c r="AJ71" s="276">
        <f t="shared" si="40"/>
        <v>0</v>
      </c>
      <c r="AK71" s="180">
        <v>1</v>
      </c>
      <c r="AL71" s="180"/>
      <c r="AM71" s="180"/>
      <c r="AN71" s="180"/>
      <c r="AO71" s="276">
        <f t="shared" si="41"/>
        <v>0</v>
      </c>
      <c r="AP71" s="180">
        <v>1</v>
      </c>
      <c r="AQ71" s="180"/>
      <c r="AR71" s="180"/>
      <c r="AS71" s="180"/>
      <c r="AT71" s="276">
        <f t="shared" si="42"/>
        <v>0</v>
      </c>
      <c r="AU71" s="180">
        <v>1</v>
      </c>
      <c r="AV71" s="180"/>
      <c r="AW71" s="180"/>
      <c r="AX71" s="180"/>
      <c r="AY71" s="276">
        <f t="shared" si="43"/>
        <v>0</v>
      </c>
      <c r="AZ71" s="180">
        <v>1</v>
      </c>
      <c r="BA71" s="180"/>
      <c r="BB71" s="180"/>
      <c r="BC71" s="180"/>
      <c r="BD71" s="276">
        <f t="shared" si="44"/>
        <v>0</v>
      </c>
      <c r="BE71" s="180">
        <v>1</v>
      </c>
      <c r="BF71" s="180"/>
      <c r="BG71" s="180"/>
      <c r="BH71" s="180"/>
      <c r="BI71" s="276">
        <f t="shared" si="45"/>
        <v>0</v>
      </c>
      <c r="BJ71" s="153">
        <f t="shared" si="46"/>
        <v>0</v>
      </c>
      <c r="BK71" s="182">
        <v>0</v>
      </c>
      <c r="BL71" s="153">
        <f t="shared" si="32"/>
        <v>0</v>
      </c>
      <c r="BM71" s="153" t="str">
        <f t="shared" si="47"/>
        <v>geen actie</v>
      </c>
      <c r="BN71" s="149">
        <v>70</v>
      </c>
    </row>
    <row r="72" spans="1:66" s="211" customFormat="1" x14ac:dyDescent="0.25">
      <c r="A72" s="149">
        <v>71</v>
      </c>
      <c r="B72" s="149" t="str">
        <f t="shared" si="33"/>
        <v>v</v>
      </c>
      <c r="C72" s="202"/>
      <c r="D72" s="311"/>
      <c r="E72" s="153"/>
      <c r="F72" s="153"/>
      <c r="G72" s="153">
        <f t="shared" si="34"/>
        <v>0</v>
      </c>
      <c r="H72" s="153"/>
      <c r="I72" s="178">
        <f>Aantallen!$B$1-H72</f>
        <v>2020</v>
      </c>
      <c r="J72" s="187">
        <f t="shared" si="35"/>
        <v>0</v>
      </c>
      <c r="K72" s="164"/>
      <c r="L72" s="180">
        <v>1</v>
      </c>
      <c r="M72" s="180"/>
      <c r="N72" s="180"/>
      <c r="O72" s="180"/>
      <c r="P72" s="276">
        <f t="shared" si="36"/>
        <v>0</v>
      </c>
      <c r="Q72" s="180">
        <v>1</v>
      </c>
      <c r="R72" s="180"/>
      <c r="S72" s="180"/>
      <c r="T72" s="180"/>
      <c r="U72" s="276">
        <f t="shared" si="37"/>
        <v>0</v>
      </c>
      <c r="V72" s="180">
        <v>1</v>
      </c>
      <c r="W72" s="180"/>
      <c r="X72" s="180"/>
      <c r="Y72" s="180"/>
      <c r="Z72" s="276">
        <f t="shared" si="38"/>
        <v>0</v>
      </c>
      <c r="AA72" s="180">
        <v>1</v>
      </c>
      <c r="AB72" s="180"/>
      <c r="AC72" s="180"/>
      <c r="AD72" s="180"/>
      <c r="AE72" s="276">
        <f t="shared" si="39"/>
        <v>0</v>
      </c>
      <c r="AF72" s="180">
        <v>1</v>
      </c>
      <c r="AG72" s="180"/>
      <c r="AH72" s="180"/>
      <c r="AI72" s="180"/>
      <c r="AJ72" s="276">
        <f t="shared" si="40"/>
        <v>0</v>
      </c>
      <c r="AK72" s="180">
        <v>1</v>
      </c>
      <c r="AL72" s="180"/>
      <c r="AM72" s="180"/>
      <c r="AN72" s="180"/>
      <c r="AO72" s="276">
        <f t="shared" si="41"/>
        <v>0</v>
      </c>
      <c r="AP72" s="180">
        <v>1</v>
      </c>
      <c r="AQ72" s="180"/>
      <c r="AR72" s="180"/>
      <c r="AS72" s="180"/>
      <c r="AT72" s="276">
        <f t="shared" si="42"/>
        <v>0</v>
      </c>
      <c r="AU72" s="180">
        <v>1</v>
      </c>
      <c r="AV72" s="180"/>
      <c r="AW72" s="180"/>
      <c r="AX72" s="180"/>
      <c r="AY72" s="276">
        <f t="shared" si="43"/>
        <v>0</v>
      </c>
      <c r="AZ72" s="180">
        <v>1</v>
      </c>
      <c r="BA72" s="180"/>
      <c r="BB72" s="180"/>
      <c r="BC72" s="180"/>
      <c r="BD72" s="276">
        <f t="shared" si="44"/>
        <v>0</v>
      </c>
      <c r="BE72" s="180">
        <v>1</v>
      </c>
      <c r="BF72" s="180"/>
      <c r="BG72" s="180"/>
      <c r="BH72" s="180"/>
      <c r="BI72" s="276">
        <f t="shared" si="45"/>
        <v>0</v>
      </c>
      <c r="BJ72" s="153">
        <f t="shared" si="46"/>
        <v>0</v>
      </c>
      <c r="BK72" s="182">
        <v>0</v>
      </c>
      <c r="BL72" s="153">
        <f t="shared" si="32"/>
        <v>0</v>
      </c>
      <c r="BM72" s="153" t="str">
        <f t="shared" si="47"/>
        <v>geen actie</v>
      </c>
      <c r="BN72" s="149">
        <v>71</v>
      </c>
    </row>
    <row r="73" spans="1:66" s="211" customFormat="1" x14ac:dyDescent="0.25">
      <c r="A73" s="149">
        <v>72</v>
      </c>
      <c r="B73" s="149" t="str">
        <f t="shared" si="33"/>
        <v>v</v>
      </c>
      <c r="C73" s="202"/>
      <c r="D73" s="311"/>
      <c r="E73" s="153"/>
      <c r="F73" s="153"/>
      <c r="G73" s="153">
        <f t="shared" si="34"/>
        <v>0</v>
      </c>
      <c r="H73" s="153"/>
      <c r="I73" s="178">
        <f>Aantallen!$B$1-H73</f>
        <v>2020</v>
      </c>
      <c r="J73" s="187">
        <f t="shared" si="35"/>
        <v>0</v>
      </c>
      <c r="K73" s="164"/>
      <c r="L73" s="180">
        <v>1</v>
      </c>
      <c r="M73" s="180"/>
      <c r="N73" s="180"/>
      <c r="O73" s="180"/>
      <c r="P73" s="276">
        <f t="shared" si="36"/>
        <v>0</v>
      </c>
      <c r="Q73" s="180">
        <v>1</v>
      </c>
      <c r="R73" s="180"/>
      <c r="S73" s="180"/>
      <c r="T73" s="180"/>
      <c r="U73" s="276">
        <f t="shared" si="37"/>
        <v>0</v>
      </c>
      <c r="V73" s="180">
        <v>1</v>
      </c>
      <c r="W73" s="180"/>
      <c r="X73" s="180"/>
      <c r="Y73" s="180"/>
      <c r="Z73" s="276">
        <f t="shared" si="38"/>
        <v>0</v>
      </c>
      <c r="AA73" s="180">
        <v>1</v>
      </c>
      <c r="AB73" s="180"/>
      <c r="AC73" s="180"/>
      <c r="AD73" s="180"/>
      <c r="AE73" s="276">
        <f t="shared" si="39"/>
        <v>0</v>
      </c>
      <c r="AF73" s="180">
        <v>1</v>
      </c>
      <c r="AG73" s="180"/>
      <c r="AH73" s="180"/>
      <c r="AI73" s="180"/>
      <c r="AJ73" s="276">
        <f t="shared" si="40"/>
        <v>0</v>
      </c>
      <c r="AK73" s="180">
        <v>1</v>
      </c>
      <c r="AL73" s="180"/>
      <c r="AM73" s="180"/>
      <c r="AN73" s="180"/>
      <c r="AO73" s="276">
        <f t="shared" si="41"/>
        <v>0</v>
      </c>
      <c r="AP73" s="180">
        <v>1</v>
      </c>
      <c r="AQ73" s="180"/>
      <c r="AR73" s="180"/>
      <c r="AS73" s="180"/>
      <c r="AT73" s="276">
        <f t="shared" si="42"/>
        <v>0</v>
      </c>
      <c r="AU73" s="180">
        <v>1</v>
      </c>
      <c r="AV73" s="180"/>
      <c r="AW73" s="180"/>
      <c r="AX73" s="180"/>
      <c r="AY73" s="276">
        <f t="shared" si="43"/>
        <v>0</v>
      </c>
      <c r="AZ73" s="180">
        <v>1</v>
      </c>
      <c r="BA73" s="180"/>
      <c r="BB73" s="180"/>
      <c r="BC73" s="180"/>
      <c r="BD73" s="276">
        <f t="shared" si="44"/>
        <v>0</v>
      </c>
      <c r="BE73" s="180">
        <v>1</v>
      </c>
      <c r="BF73" s="180"/>
      <c r="BG73" s="180"/>
      <c r="BH73" s="180"/>
      <c r="BI73" s="276">
        <f t="shared" si="45"/>
        <v>0</v>
      </c>
      <c r="BJ73" s="153">
        <f t="shared" si="46"/>
        <v>0</v>
      </c>
      <c r="BK73" s="182">
        <v>0</v>
      </c>
      <c r="BL73" s="153">
        <f t="shared" si="32"/>
        <v>0</v>
      </c>
      <c r="BM73" s="153" t="str">
        <f t="shared" si="47"/>
        <v>geen actie</v>
      </c>
      <c r="BN73" s="149">
        <v>72</v>
      </c>
    </row>
    <row r="74" spans="1:66" s="211" customFormat="1" x14ac:dyDescent="0.25">
      <c r="A74" s="149">
        <v>73</v>
      </c>
      <c r="B74" s="149" t="str">
        <f t="shared" si="33"/>
        <v>v</v>
      </c>
      <c r="C74" s="202"/>
      <c r="D74" s="311"/>
      <c r="E74" s="153"/>
      <c r="F74" s="153"/>
      <c r="G74" s="153">
        <f t="shared" si="34"/>
        <v>0</v>
      </c>
      <c r="H74" s="153"/>
      <c r="I74" s="178">
        <f>Aantallen!$B$1-H74</f>
        <v>2020</v>
      </c>
      <c r="J74" s="187">
        <f t="shared" si="35"/>
        <v>0</v>
      </c>
      <c r="K74" s="164"/>
      <c r="L74" s="180">
        <v>1</v>
      </c>
      <c r="M74" s="180"/>
      <c r="N74" s="180"/>
      <c r="O74" s="180"/>
      <c r="P74" s="276">
        <f t="shared" si="36"/>
        <v>0</v>
      </c>
      <c r="Q74" s="180">
        <v>1</v>
      </c>
      <c r="R74" s="180"/>
      <c r="S74" s="180"/>
      <c r="T74" s="180"/>
      <c r="U74" s="276">
        <f t="shared" si="37"/>
        <v>0</v>
      </c>
      <c r="V74" s="180">
        <v>1</v>
      </c>
      <c r="W74" s="180"/>
      <c r="X74" s="180"/>
      <c r="Y74" s="180"/>
      <c r="Z74" s="276">
        <f t="shared" si="38"/>
        <v>0</v>
      </c>
      <c r="AA74" s="180">
        <v>1</v>
      </c>
      <c r="AB74" s="180"/>
      <c r="AC74" s="180"/>
      <c r="AD74" s="180"/>
      <c r="AE74" s="276">
        <f t="shared" si="39"/>
        <v>0</v>
      </c>
      <c r="AF74" s="180">
        <v>1</v>
      </c>
      <c r="AG74" s="180"/>
      <c r="AH74" s="180"/>
      <c r="AI74" s="180"/>
      <c r="AJ74" s="276">
        <f t="shared" si="40"/>
        <v>0</v>
      </c>
      <c r="AK74" s="180">
        <v>1</v>
      </c>
      <c r="AL74" s="180"/>
      <c r="AM74" s="180"/>
      <c r="AN74" s="180"/>
      <c r="AO74" s="276">
        <f t="shared" si="41"/>
        <v>0</v>
      </c>
      <c r="AP74" s="180">
        <v>1</v>
      </c>
      <c r="AQ74" s="180"/>
      <c r="AR74" s="180"/>
      <c r="AS74" s="180"/>
      <c r="AT74" s="276">
        <f t="shared" si="42"/>
        <v>0</v>
      </c>
      <c r="AU74" s="180">
        <v>1</v>
      </c>
      <c r="AV74" s="180"/>
      <c r="AW74" s="180"/>
      <c r="AX74" s="180"/>
      <c r="AY74" s="276">
        <f t="shared" si="43"/>
        <v>0</v>
      </c>
      <c r="AZ74" s="180">
        <v>1</v>
      </c>
      <c r="BA74" s="180"/>
      <c r="BB74" s="180"/>
      <c r="BC74" s="180"/>
      <c r="BD74" s="276">
        <f t="shared" si="44"/>
        <v>0</v>
      </c>
      <c r="BE74" s="180">
        <v>1</v>
      </c>
      <c r="BF74" s="180"/>
      <c r="BG74" s="180"/>
      <c r="BH74" s="180"/>
      <c r="BI74" s="276">
        <f t="shared" si="45"/>
        <v>0</v>
      </c>
      <c r="BJ74" s="153">
        <f t="shared" si="46"/>
        <v>0</v>
      </c>
      <c r="BK74" s="182">
        <v>0</v>
      </c>
      <c r="BL74" s="153">
        <f t="shared" si="32"/>
        <v>0</v>
      </c>
      <c r="BM74" s="153" t="str">
        <f t="shared" si="47"/>
        <v>geen actie</v>
      </c>
      <c r="BN74" s="149">
        <v>73</v>
      </c>
    </row>
    <row r="75" spans="1:66" s="211" customFormat="1" x14ac:dyDescent="0.25">
      <c r="A75" s="149">
        <v>74</v>
      </c>
      <c r="B75" s="149" t="str">
        <f t="shared" si="33"/>
        <v>v</v>
      </c>
      <c r="C75" s="202"/>
      <c r="D75" s="311"/>
      <c r="E75" s="153"/>
      <c r="F75" s="153"/>
      <c r="G75" s="153">
        <f t="shared" si="34"/>
        <v>0</v>
      </c>
      <c r="H75" s="153"/>
      <c r="I75" s="178">
        <f>Aantallen!$B$1-H75</f>
        <v>2020</v>
      </c>
      <c r="J75" s="187">
        <f t="shared" si="35"/>
        <v>0</v>
      </c>
      <c r="K75" s="164"/>
      <c r="L75" s="180">
        <v>1</v>
      </c>
      <c r="M75" s="180"/>
      <c r="N75" s="180"/>
      <c r="O75" s="180"/>
      <c r="P75" s="276">
        <f t="shared" si="36"/>
        <v>0</v>
      </c>
      <c r="Q75" s="180">
        <v>1</v>
      </c>
      <c r="R75" s="180"/>
      <c r="S75" s="180"/>
      <c r="T75" s="180"/>
      <c r="U75" s="276">
        <f t="shared" si="37"/>
        <v>0</v>
      </c>
      <c r="V75" s="180">
        <v>1</v>
      </c>
      <c r="W75" s="180"/>
      <c r="X75" s="180"/>
      <c r="Y75" s="180"/>
      <c r="Z75" s="276">
        <f t="shared" si="38"/>
        <v>0</v>
      </c>
      <c r="AA75" s="180">
        <v>1</v>
      </c>
      <c r="AB75" s="180"/>
      <c r="AC75" s="180"/>
      <c r="AD75" s="180"/>
      <c r="AE75" s="276">
        <f t="shared" si="39"/>
        <v>0</v>
      </c>
      <c r="AF75" s="180">
        <v>1</v>
      </c>
      <c r="AG75" s="180"/>
      <c r="AH75" s="180"/>
      <c r="AI75" s="180"/>
      <c r="AJ75" s="276">
        <f t="shared" si="40"/>
        <v>0</v>
      </c>
      <c r="AK75" s="180">
        <v>1</v>
      </c>
      <c r="AL75" s="180"/>
      <c r="AM75" s="180"/>
      <c r="AN75" s="180"/>
      <c r="AO75" s="276">
        <f t="shared" si="41"/>
        <v>0</v>
      </c>
      <c r="AP75" s="180">
        <v>1</v>
      </c>
      <c r="AQ75" s="180"/>
      <c r="AR75" s="180"/>
      <c r="AS75" s="180"/>
      <c r="AT75" s="276">
        <f t="shared" si="42"/>
        <v>0</v>
      </c>
      <c r="AU75" s="180">
        <v>1</v>
      </c>
      <c r="AV75" s="180"/>
      <c r="AW75" s="180"/>
      <c r="AX75" s="180"/>
      <c r="AY75" s="276">
        <f t="shared" si="43"/>
        <v>0</v>
      </c>
      <c r="AZ75" s="180">
        <v>1</v>
      </c>
      <c r="BA75" s="180"/>
      <c r="BB75" s="180"/>
      <c r="BC75" s="180"/>
      <c r="BD75" s="276">
        <f t="shared" si="44"/>
        <v>0</v>
      </c>
      <c r="BE75" s="180">
        <v>1</v>
      </c>
      <c r="BF75" s="180"/>
      <c r="BG75" s="180"/>
      <c r="BH75" s="180"/>
      <c r="BI75" s="276">
        <f t="shared" si="45"/>
        <v>0</v>
      </c>
      <c r="BJ75" s="153">
        <f t="shared" si="46"/>
        <v>0</v>
      </c>
      <c r="BK75" s="182">
        <v>0</v>
      </c>
      <c r="BL75" s="153">
        <f t="shared" si="32"/>
        <v>0</v>
      </c>
      <c r="BM75" s="153" t="str">
        <f t="shared" si="47"/>
        <v>geen actie</v>
      </c>
      <c r="BN75" s="149">
        <v>74</v>
      </c>
    </row>
    <row r="76" spans="1:66" s="211" customFormat="1" x14ac:dyDescent="0.25">
      <c r="A76" s="149">
        <v>75</v>
      </c>
      <c r="B76" s="149" t="str">
        <f t="shared" si="33"/>
        <v>v</v>
      </c>
      <c r="C76" s="202"/>
      <c r="D76" s="311"/>
      <c r="E76" s="153"/>
      <c r="F76" s="153"/>
      <c r="G76" s="153">
        <f t="shared" si="34"/>
        <v>0</v>
      </c>
      <c r="H76" s="153"/>
      <c r="I76" s="178">
        <f>Aantallen!$B$1-H76</f>
        <v>2020</v>
      </c>
      <c r="J76" s="187">
        <f t="shared" si="35"/>
        <v>0</v>
      </c>
      <c r="K76" s="164"/>
      <c r="L76" s="180">
        <v>1</v>
      </c>
      <c r="M76" s="180"/>
      <c r="N76" s="180"/>
      <c r="O76" s="180"/>
      <c r="P76" s="276">
        <f t="shared" si="36"/>
        <v>0</v>
      </c>
      <c r="Q76" s="180">
        <v>1</v>
      </c>
      <c r="R76" s="180"/>
      <c r="S76" s="180"/>
      <c r="T76" s="180"/>
      <c r="U76" s="276">
        <f t="shared" si="37"/>
        <v>0</v>
      </c>
      <c r="V76" s="180">
        <v>1</v>
      </c>
      <c r="W76" s="180"/>
      <c r="X76" s="180"/>
      <c r="Y76" s="180"/>
      <c r="Z76" s="276">
        <f t="shared" si="38"/>
        <v>0</v>
      </c>
      <c r="AA76" s="180">
        <v>1</v>
      </c>
      <c r="AB76" s="180"/>
      <c r="AC76" s="180"/>
      <c r="AD76" s="180"/>
      <c r="AE76" s="276">
        <f t="shared" si="39"/>
        <v>0</v>
      </c>
      <c r="AF76" s="180">
        <v>1</v>
      </c>
      <c r="AG76" s="180"/>
      <c r="AH76" s="180"/>
      <c r="AI76" s="180"/>
      <c r="AJ76" s="276">
        <f t="shared" si="40"/>
        <v>0</v>
      </c>
      <c r="AK76" s="180">
        <v>1</v>
      </c>
      <c r="AL76" s="180"/>
      <c r="AM76" s="180"/>
      <c r="AN76" s="180"/>
      <c r="AO76" s="276">
        <f t="shared" si="41"/>
        <v>0</v>
      </c>
      <c r="AP76" s="180">
        <v>1</v>
      </c>
      <c r="AQ76" s="180"/>
      <c r="AR76" s="180"/>
      <c r="AS76" s="180"/>
      <c r="AT76" s="276">
        <f t="shared" si="42"/>
        <v>0</v>
      </c>
      <c r="AU76" s="180">
        <v>1</v>
      </c>
      <c r="AV76" s="180"/>
      <c r="AW76" s="180"/>
      <c r="AX76" s="180"/>
      <c r="AY76" s="276">
        <f t="shared" si="43"/>
        <v>0</v>
      </c>
      <c r="AZ76" s="180">
        <v>1</v>
      </c>
      <c r="BA76" s="180"/>
      <c r="BB76" s="180"/>
      <c r="BC76" s="180"/>
      <c r="BD76" s="276">
        <f t="shared" si="44"/>
        <v>0</v>
      </c>
      <c r="BE76" s="180">
        <v>1</v>
      </c>
      <c r="BF76" s="180"/>
      <c r="BG76" s="180"/>
      <c r="BH76" s="180"/>
      <c r="BI76" s="276">
        <f t="shared" si="45"/>
        <v>0</v>
      </c>
      <c r="BJ76" s="153">
        <f t="shared" si="46"/>
        <v>0</v>
      </c>
      <c r="BK76" s="182">
        <v>0</v>
      </c>
      <c r="BL76" s="153">
        <f t="shared" si="32"/>
        <v>0</v>
      </c>
      <c r="BM76" s="153" t="str">
        <f t="shared" si="47"/>
        <v>geen actie</v>
      </c>
      <c r="BN76" s="149">
        <v>75</v>
      </c>
    </row>
    <row r="77" spans="1:66" s="211" customFormat="1" x14ac:dyDescent="0.25">
      <c r="A77" s="149">
        <v>76</v>
      </c>
      <c r="B77" s="149" t="str">
        <f t="shared" si="33"/>
        <v>v</v>
      </c>
      <c r="C77" s="202"/>
      <c r="D77" s="311"/>
      <c r="E77" s="153"/>
      <c r="F77" s="153"/>
      <c r="G77" s="153">
        <f t="shared" si="34"/>
        <v>0</v>
      </c>
      <c r="H77" s="153"/>
      <c r="I77" s="178">
        <f>Aantallen!$B$1-H77</f>
        <v>2020</v>
      </c>
      <c r="J77" s="187">
        <f t="shared" si="35"/>
        <v>0</v>
      </c>
      <c r="K77" s="164"/>
      <c r="L77" s="180">
        <v>1</v>
      </c>
      <c r="M77" s="180"/>
      <c r="N77" s="180"/>
      <c r="O77" s="180"/>
      <c r="P77" s="276">
        <f t="shared" si="36"/>
        <v>0</v>
      </c>
      <c r="Q77" s="180">
        <v>1</v>
      </c>
      <c r="R77" s="180"/>
      <c r="S77" s="180"/>
      <c r="T77" s="180"/>
      <c r="U77" s="276">
        <f t="shared" si="37"/>
        <v>0</v>
      </c>
      <c r="V77" s="180">
        <v>1</v>
      </c>
      <c r="W77" s="180"/>
      <c r="X77" s="180"/>
      <c r="Y77" s="180"/>
      <c r="Z77" s="276">
        <f t="shared" si="38"/>
        <v>0</v>
      </c>
      <c r="AA77" s="180">
        <v>1</v>
      </c>
      <c r="AB77" s="180"/>
      <c r="AC77" s="180"/>
      <c r="AD77" s="180"/>
      <c r="AE77" s="276">
        <f t="shared" si="39"/>
        <v>0</v>
      </c>
      <c r="AF77" s="180">
        <v>1</v>
      </c>
      <c r="AG77" s="180"/>
      <c r="AH77" s="180"/>
      <c r="AI77" s="180"/>
      <c r="AJ77" s="276">
        <f t="shared" si="40"/>
        <v>0</v>
      </c>
      <c r="AK77" s="180">
        <v>1</v>
      </c>
      <c r="AL77" s="180"/>
      <c r="AM77" s="180"/>
      <c r="AN77" s="180"/>
      <c r="AO77" s="276">
        <f t="shared" si="41"/>
        <v>0</v>
      </c>
      <c r="AP77" s="180">
        <v>1</v>
      </c>
      <c r="AQ77" s="180"/>
      <c r="AR77" s="180"/>
      <c r="AS77" s="180"/>
      <c r="AT77" s="276">
        <f t="shared" si="42"/>
        <v>0</v>
      </c>
      <c r="AU77" s="180">
        <v>1</v>
      </c>
      <c r="AV77" s="180"/>
      <c r="AW77" s="180"/>
      <c r="AX77" s="180"/>
      <c r="AY77" s="276">
        <f t="shared" si="43"/>
        <v>0</v>
      </c>
      <c r="AZ77" s="180">
        <v>1</v>
      </c>
      <c r="BA77" s="180"/>
      <c r="BB77" s="180"/>
      <c r="BC77" s="180"/>
      <c r="BD77" s="276">
        <f t="shared" si="44"/>
        <v>0</v>
      </c>
      <c r="BE77" s="180">
        <v>1</v>
      </c>
      <c r="BF77" s="180"/>
      <c r="BG77" s="180"/>
      <c r="BH77" s="180"/>
      <c r="BI77" s="276">
        <f t="shared" si="45"/>
        <v>0</v>
      </c>
      <c r="BJ77" s="153">
        <f t="shared" si="46"/>
        <v>0</v>
      </c>
      <c r="BK77" s="182">
        <v>0</v>
      </c>
      <c r="BL77" s="153">
        <f t="shared" si="32"/>
        <v>0</v>
      </c>
      <c r="BM77" s="153" t="str">
        <f t="shared" si="47"/>
        <v>geen actie</v>
      </c>
      <c r="BN77" s="149">
        <v>76</v>
      </c>
    </row>
    <row r="78" spans="1:66" s="211" customFormat="1" x14ac:dyDescent="0.25">
      <c r="A78" s="149">
        <v>77</v>
      </c>
      <c r="B78" s="149" t="str">
        <f t="shared" si="33"/>
        <v>v</v>
      </c>
      <c r="C78" s="202"/>
      <c r="D78" s="311"/>
      <c r="E78" s="153"/>
      <c r="F78" s="153"/>
      <c r="G78" s="153">
        <f t="shared" si="34"/>
        <v>0</v>
      </c>
      <c r="H78" s="153"/>
      <c r="I78" s="178">
        <f>Aantallen!$B$1-H78</f>
        <v>2020</v>
      </c>
      <c r="J78" s="187">
        <f t="shared" si="35"/>
        <v>0</v>
      </c>
      <c r="K78" s="164"/>
      <c r="L78" s="180">
        <v>1</v>
      </c>
      <c r="M78" s="180"/>
      <c r="N78" s="180"/>
      <c r="O78" s="180"/>
      <c r="P78" s="276">
        <f t="shared" si="36"/>
        <v>0</v>
      </c>
      <c r="Q78" s="180">
        <v>1</v>
      </c>
      <c r="R78" s="180"/>
      <c r="S78" s="180"/>
      <c r="T78" s="180"/>
      <c r="U78" s="276">
        <f t="shared" si="37"/>
        <v>0</v>
      </c>
      <c r="V78" s="180">
        <v>1</v>
      </c>
      <c r="W78" s="180"/>
      <c r="X78" s="180"/>
      <c r="Y78" s="180"/>
      <c r="Z78" s="276">
        <f t="shared" si="38"/>
        <v>0</v>
      </c>
      <c r="AA78" s="180">
        <v>1</v>
      </c>
      <c r="AB78" s="180"/>
      <c r="AC78" s="180"/>
      <c r="AD78" s="180"/>
      <c r="AE78" s="276">
        <f t="shared" si="39"/>
        <v>0</v>
      </c>
      <c r="AF78" s="180">
        <v>1</v>
      </c>
      <c r="AG78" s="180"/>
      <c r="AH78" s="180"/>
      <c r="AI78" s="180"/>
      <c r="AJ78" s="276">
        <f t="shared" si="40"/>
        <v>0</v>
      </c>
      <c r="AK78" s="180">
        <v>1</v>
      </c>
      <c r="AL78" s="180"/>
      <c r="AM78" s="180"/>
      <c r="AN78" s="180"/>
      <c r="AO78" s="276">
        <f t="shared" si="41"/>
        <v>0</v>
      </c>
      <c r="AP78" s="180">
        <v>1</v>
      </c>
      <c r="AQ78" s="180"/>
      <c r="AR78" s="180"/>
      <c r="AS78" s="180"/>
      <c r="AT78" s="276">
        <f t="shared" si="42"/>
        <v>0</v>
      </c>
      <c r="AU78" s="180">
        <v>1</v>
      </c>
      <c r="AV78" s="180"/>
      <c r="AW78" s="180"/>
      <c r="AX78" s="180"/>
      <c r="AY78" s="276">
        <f t="shared" si="43"/>
        <v>0</v>
      </c>
      <c r="AZ78" s="180">
        <v>1</v>
      </c>
      <c r="BA78" s="180"/>
      <c r="BB78" s="180"/>
      <c r="BC78" s="180"/>
      <c r="BD78" s="276">
        <f t="shared" si="44"/>
        <v>0</v>
      </c>
      <c r="BE78" s="180">
        <v>1</v>
      </c>
      <c r="BF78" s="180"/>
      <c r="BG78" s="180"/>
      <c r="BH78" s="180"/>
      <c r="BI78" s="276">
        <f t="shared" si="45"/>
        <v>0</v>
      </c>
      <c r="BJ78" s="153">
        <f t="shared" si="46"/>
        <v>0</v>
      </c>
      <c r="BK78" s="182">
        <v>0</v>
      </c>
      <c r="BL78" s="153">
        <f t="shared" si="32"/>
        <v>0</v>
      </c>
      <c r="BM78" s="153" t="str">
        <f t="shared" si="47"/>
        <v>geen actie</v>
      </c>
      <c r="BN78" s="149">
        <v>77</v>
      </c>
    </row>
    <row r="79" spans="1:66" s="211" customFormat="1" x14ac:dyDescent="0.25">
      <c r="A79" s="149">
        <v>78</v>
      </c>
      <c r="B79" s="149" t="str">
        <f t="shared" si="33"/>
        <v>v</v>
      </c>
      <c r="C79" s="202"/>
      <c r="D79" s="311"/>
      <c r="E79" s="153"/>
      <c r="F79" s="153"/>
      <c r="G79" s="153">
        <f t="shared" si="34"/>
        <v>0</v>
      </c>
      <c r="H79" s="153"/>
      <c r="I79" s="178">
        <f>Aantallen!$B$1-H79</f>
        <v>2020</v>
      </c>
      <c r="J79" s="187">
        <f t="shared" si="35"/>
        <v>0</v>
      </c>
      <c r="K79" s="164"/>
      <c r="L79" s="180">
        <v>1</v>
      </c>
      <c r="M79" s="180"/>
      <c r="N79" s="180"/>
      <c r="O79" s="180"/>
      <c r="P79" s="276">
        <f t="shared" si="36"/>
        <v>0</v>
      </c>
      <c r="Q79" s="180">
        <v>1</v>
      </c>
      <c r="R79" s="180"/>
      <c r="S79" s="180"/>
      <c r="T79" s="180"/>
      <c r="U79" s="276">
        <f t="shared" si="37"/>
        <v>0</v>
      </c>
      <c r="V79" s="180">
        <v>1</v>
      </c>
      <c r="W79" s="180"/>
      <c r="X79" s="180"/>
      <c r="Y79" s="180"/>
      <c r="Z79" s="276">
        <f t="shared" si="38"/>
        <v>0</v>
      </c>
      <c r="AA79" s="180">
        <v>1</v>
      </c>
      <c r="AB79" s="180"/>
      <c r="AC79" s="180"/>
      <c r="AD79" s="180"/>
      <c r="AE79" s="276">
        <f t="shared" si="39"/>
        <v>0</v>
      </c>
      <c r="AF79" s="180">
        <v>1</v>
      </c>
      <c r="AG79" s="180"/>
      <c r="AH79" s="180"/>
      <c r="AI79" s="180"/>
      <c r="AJ79" s="276">
        <f t="shared" si="40"/>
        <v>0</v>
      </c>
      <c r="AK79" s="180">
        <v>1</v>
      </c>
      <c r="AL79" s="180"/>
      <c r="AM79" s="180"/>
      <c r="AN79" s="180"/>
      <c r="AO79" s="276">
        <f t="shared" si="41"/>
        <v>0</v>
      </c>
      <c r="AP79" s="180">
        <v>1</v>
      </c>
      <c r="AQ79" s="180"/>
      <c r="AR79" s="180"/>
      <c r="AS79" s="180"/>
      <c r="AT79" s="276">
        <f t="shared" si="42"/>
        <v>0</v>
      </c>
      <c r="AU79" s="180">
        <v>1</v>
      </c>
      <c r="AV79" s="180"/>
      <c r="AW79" s="180"/>
      <c r="AX79" s="180"/>
      <c r="AY79" s="276">
        <f t="shared" si="43"/>
        <v>0</v>
      </c>
      <c r="AZ79" s="180">
        <v>1</v>
      </c>
      <c r="BA79" s="180"/>
      <c r="BB79" s="180"/>
      <c r="BC79" s="180"/>
      <c r="BD79" s="276">
        <f t="shared" si="44"/>
        <v>0</v>
      </c>
      <c r="BE79" s="180">
        <v>1</v>
      </c>
      <c r="BF79" s="180"/>
      <c r="BG79" s="180"/>
      <c r="BH79" s="180"/>
      <c r="BI79" s="276">
        <f t="shared" si="45"/>
        <v>0</v>
      </c>
      <c r="BJ79" s="153">
        <f t="shared" si="46"/>
        <v>0</v>
      </c>
      <c r="BK79" s="182">
        <v>0</v>
      </c>
      <c r="BL79" s="153">
        <f t="shared" si="32"/>
        <v>0</v>
      </c>
      <c r="BM79" s="153" t="str">
        <f t="shared" si="47"/>
        <v>geen actie</v>
      </c>
      <c r="BN79" s="149">
        <v>78</v>
      </c>
    </row>
    <row r="80" spans="1:66" s="211" customFormat="1" x14ac:dyDescent="0.25">
      <c r="A80" s="149">
        <v>79</v>
      </c>
      <c r="B80" s="149" t="str">
        <f t="shared" si="33"/>
        <v>v</v>
      </c>
      <c r="C80" s="202"/>
      <c r="D80" s="311"/>
      <c r="E80" s="153"/>
      <c r="F80" s="153"/>
      <c r="G80" s="153">
        <f t="shared" si="34"/>
        <v>0</v>
      </c>
      <c r="H80" s="153"/>
      <c r="I80" s="178">
        <f>Aantallen!$B$1-H80</f>
        <v>2020</v>
      </c>
      <c r="J80" s="187">
        <f t="shared" si="35"/>
        <v>0</v>
      </c>
      <c r="K80" s="164"/>
      <c r="L80" s="180">
        <v>1</v>
      </c>
      <c r="M80" s="180"/>
      <c r="N80" s="180"/>
      <c r="O80" s="180"/>
      <c r="P80" s="276">
        <f t="shared" si="36"/>
        <v>0</v>
      </c>
      <c r="Q80" s="180">
        <v>1</v>
      </c>
      <c r="R80" s="180"/>
      <c r="S80" s="180"/>
      <c r="T80" s="180"/>
      <c r="U80" s="276">
        <f t="shared" si="37"/>
        <v>0</v>
      </c>
      <c r="V80" s="180">
        <v>1</v>
      </c>
      <c r="W80" s="180"/>
      <c r="X80" s="180"/>
      <c r="Y80" s="180"/>
      <c r="Z80" s="276">
        <f t="shared" si="38"/>
        <v>0</v>
      </c>
      <c r="AA80" s="180">
        <v>1</v>
      </c>
      <c r="AB80" s="180"/>
      <c r="AC80" s="180"/>
      <c r="AD80" s="180"/>
      <c r="AE80" s="276">
        <f t="shared" si="39"/>
        <v>0</v>
      </c>
      <c r="AF80" s="180">
        <v>1</v>
      </c>
      <c r="AG80" s="180"/>
      <c r="AH80" s="180"/>
      <c r="AI80" s="180"/>
      <c r="AJ80" s="276">
        <f t="shared" si="40"/>
        <v>0</v>
      </c>
      <c r="AK80" s="180">
        <v>1</v>
      </c>
      <c r="AL80" s="180"/>
      <c r="AM80" s="180"/>
      <c r="AN80" s="180"/>
      <c r="AO80" s="276">
        <f t="shared" si="41"/>
        <v>0</v>
      </c>
      <c r="AP80" s="180">
        <v>1</v>
      </c>
      <c r="AQ80" s="180"/>
      <c r="AR80" s="180"/>
      <c r="AS80" s="180"/>
      <c r="AT80" s="276">
        <f t="shared" si="42"/>
        <v>0</v>
      </c>
      <c r="AU80" s="180">
        <v>1</v>
      </c>
      <c r="AV80" s="180"/>
      <c r="AW80" s="180"/>
      <c r="AX80" s="180"/>
      <c r="AY80" s="276">
        <f t="shared" si="43"/>
        <v>0</v>
      </c>
      <c r="AZ80" s="180">
        <v>1</v>
      </c>
      <c r="BA80" s="180"/>
      <c r="BB80" s="180"/>
      <c r="BC80" s="180"/>
      <c r="BD80" s="276">
        <f t="shared" si="44"/>
        <v>0</v>
      </c>
      <c r="BE80" s="180">
        <v>1</v>
      </c>
      <c r="BF80" s="180"/>
      <c r="BG80" s="180"/>
      <c r="BH80" s="180"/>
      <c r="BI80" s="276">
        <f t="shared" si="45"/>
        <v>0</v>
      </c>
      <c r="BJ80" s="153">
        <f t="shared" si="46"/>
        <v>0</v>
      </c>
      <c r="BK80" s="182">
        <v>0</v>
      </c>
      <c r="BL80" s="153">
        <f t="shared" si="32"/>
        <v>0</v>
      </c>
      <c r="BM80" s="153" t="str">
        <f t="shared" si="47"/>
        <v>geen actie</v>
      </c>
      <c r="BN80" s="149">
        <v>79</v>
      </c>
    </row>
    <row r="81" spans="1:66" s="211" customFormat="1" x14ac:dyDescent="0.25">
      <c r="A81" s="149">
        <v>80</v>
      </c>
      <c r="B81" s="149" t="str">
        <f t="shared" si="33"/>
        <v>v</v>
      </c>
      <c r="C81" s="202"/>
      <c r="D81" s="311"/>
      <c r="E81" s="153"/>
      <c r="F81" s="153"/>
      <c r="G81" s="153">
        <f t="shared" si="34"/>
        <v>0</v>
      </c>
      <c r="H81" s="153"/>
      <c r="I81" s="178">
        <f>Aantallen!$B$1-H81</f>
        <v>2020</v>
      </c>
      <c r="J81" s="187">
        <f t="shared" si="35"/>
        <v>0</v>
      </c>
      <c r="K81" s="164"/>
      <c r="L81" s="180">
        <v>1</v>
      </c>
      <c r="M81" s="180"/>
      <c r="N81" s="180"/>
      <c r="O81" s="180"/>
      <c r="P81" s="276">
        <f t="shared" si="36"/>
        <v>0</v>
      </c>
      <c r="Q81" s="180">
        <v>1</v>
      </c>
      <c r="R81" s="180"/>
      <c r="S81" s="180"/>
      <c r="T81" s="180"/>
      <c r="U81" s="276">
        <f t="shared" si="37"/>
        <v>0</v>
      </c>
      <c r="V81" s="180">
        <v>1</v>
      </c>
      <c r="W81" s="180"/>
      <c r="X81" s="180"/>
      <c r="Y81" s="180"/>
      <c r="Z81" s="276">
        <f t="shared" si="38"/>
        <v>0</v>
      </c>
      <c r="AA81" s="180">
        <v>1</v>
      </c>
      <c r="AB81" s="180"/>
      <c r="AC81" s="180"/>
      <c r="AD81" s="180"/>
      <c r="AE81" s="276">
        <f t="shared" si="39"/>
        <v>0</v>
      </c>
      <c r="AF81" s="180">
        <v>1</v>
      </c>
      <c r="AG81" s="180"/>
      <c r="AH81" s="180"/>
      <c r="AI81" s="180"/>
      <c r="AJ81" s="276">
        <f t="shared" si="40"/>
        <v>0</v>
      </c>
      <c r="AK81" s="180">
        <v>1</v>
      </c>
      <c r="AL81" s="180"/>
      <c r="AM81" s="180"/>
      <c r="AN81" s="180"/>
      <c r="AO81" s="276">
        <f t="shared" si="41"/>
        <v>0</v>
      </c>
      <c r="AP81" s="180">
        <v>1</v>
      </c>
      <c r="AQ81" s="180"/>
      <c r="AR81" s="180"/>
      <c r="AS81" s="180"/>
      <c r="AT81" s="276">
        <f t="shared" si="42"/>
        <v>0</v>
      </c>
      <c r="AU81" s="180">
        <v>1</v>
      </c>
      <c r="AV81" s="180"/>
      <c r="AW81" s="180"/>
      <c r="AX81" s="180"/>
      <c r="AY81" s="276">
        <f t="shared" si="43"/>
        <v>0</v>
      </c>
      <c r="AZ81" s="180">
        <v>1</v>
      </c>
      <c r="BA81" s="180"/>
      <c r="BB81" s="180"/>
      <c r="BC81" s="180"/>
      <c r="BD81" s="276">
        <f t="shared" si="44"/>
        <v>0</v>
      </c>
      <c r="BE81" s="180">
        <v>1</v>
      </c>
      <c r="BF81" s="180"/>
      <c r="BG81" s="180"/>
      <c r="BH81" s="180"/>
      <c r="BI81" s="276">
        <f t="shared" si="45"/>
        <v>0</v>
      </c>
      <c r="BJ81" s="153">
        <f t="shared" si="46"/>
        <v>0</v>
      </c>
      <c r="BK81" s="182">
        <v>0</v>
      </c>
      <c r="BL81" s="153">
        <f t="shared" si="32"/>
        <v>0</v>
      </c>
      <c r="BM81" s="153" t="str">
        <f t="shared" si="47"/>
        <v>geen actie</v>
      </c>
      <c r="BN81" s="149">
        <v>80</v>
      </c>
    </row>
    <row r="82" spans="1:66" s="211" customFormat="1" x14ac:dyDescent="0.25">
      <c r="A82" s="149">
        <v>81</v>
      </c>
      <c r="B82" s="149" t="str">
        <f t="shared" si="33"/>
        <v>v</v>
      </c>
      <c r="C82" s="202"/>
      <c r="D82" s="311"/>
      <c r="E82" s="153"/>
      <c r="F82" s="153"/>
      <c r="G82" s="153">
        <f t="shared" si="34"/>
        <v>0</v>
      </c>
      <c r="H82" s="153"/>
      <c r="I82" s="178">
        <f>Aantallen!$B$1-H82</f>
        <v>2020</v>
      </c>
      <c r="J82" s="187">
        <f t="shared" si="35"/>
        <v>0</v>
      </c>
      <c r="K82" s="164"/>
      <c r="L82" s="180">
        <v>1</v>
      </c>
      <c r="M82" s="180"/>
      <c r="N82" s="180"/>
      <c r="O82" s="180"/>
      <c r="P82" s="276">
        <f t="shared" si="36"/>
        <v>0</v>
      </c>
      <c r="Q82" s="180">
        <v>1</v>
      </c>
      <c r="R82" s="180"/>
      <c r="S82" s="180"/>
      <c r="T82" s="180"/>
      <c r="U82" s="276">
        <f t="shared" si="37"/>
        <v>0</v>
      </c>
      <c r="V82" s="180">
        <v>1</v>
      </c>
      <c r="W82" s="180"/>
      <c r="X82" s="180"/>
      <c r="Y82" s="180"/>
      <c r="Z82" s="276">
        <f t="shared" si="38"/>
        <v>0</v>
      </c>
      <c r="AA82" s="180">
        <v>1</v>
      </c>
      <c r="AB82" s="180"/>
      <c r="AC82" s="180"/>
      <c r="AD82" s="180"/>
      <c r="AE82" s="276">
        <f t="shared" si="39"/>
        <v>0</v>
      </c>
      <c r="AF82" s="180">
        <v>1</v>
      </c>
      <c r="AG82" s="180"/>
      <c r="AH82" s="180"/>
      <c r="AI82" s="180"/>
      <c r="AJ82" s="276">
        <f t="shared" si="40"/>
        <v>0</v>
      </c>
      <c r="AK82" s="180">
        <v>1</v>
      </c>
      <c r="AL82" s="180"/>
      <c r="AM82" s="180"/>
      <c r="AN82" s="180"/>
      <c r="AO82" s="276">
        <f t="shared" si="41"/>
        <v>0</v>
      </c>
      <c r="AP82" s="180">
        <v>1</v>
      </c>
      <c r="AQ82" s="180"/>
      <c r="AR82" s="180"/>
      <c r="AS82" s="180"/>
      <c r="AT82" s="276">
        <f t="shared" si="42"/>
        <v>0</v>
      </c>
      <c r="AU82" s="180">
        <v>1</v>
      </c>
      <c r="AV82" s="180"/>
      <c r="AW82" s="180"/>
      <c r="AX82" s="180"/>
      <c r="AY82" s="276">
        <f t="shared" si="43"/>
        <v>0</v>
      </c>
      <c r="AZ82" s="180">
        <v>1</v>
      </c>
      <c r="BA82" s="180"/>
      <c r="BB82" s="180"/>
      <c r="BC82" s="180"/>
      <c r="BD82" s="276">
        <f t="shared" si="44"/>
        <v>0</v>
      </c>
      <c r="BE82" s="180">
        <v>1</v>
      </c>
      <c r="BF82" s="180"/>
      <c r="BG82" s="180"/>
      <c r="BH82" s="180"/>
      <c r="BI82" s="276">
        <f t="shared" si="45"/>
        <v>0</v>
      </c>
      <c r="BJ82" s="153">
        <f t="shared" si="46"/>
        <v>0</v>
      </c>
      <c r="BK82" s="182">
        <v>0</v>
      </c>
      <c r="BL82" s="153">
        <f t="shared" si="32"/>
        <v>0</v>
      </c>
      <c r="BM82" s="153" t="str">
        <f t="shared" si="47"/>
        <v>geen actie</v>
      </c>
      <c r="BN82" s="149">
        <v>81</v>
      </c>
    </row>
    <row r="83" spans="1:66" s="211" customFormat="1" x14ac:dyDescent="0.25">
      <c r="A83" s="149">
        <v>82</v>
      </c>
      <c r="B83" s="149" t="str">
        <f t="shared" si="33"/>
        <v>v</v>
      </c>
      <c r="C83" s="202"/>
      <c r="D83" s="311"/>
      <c r="E83" s="153"/>
      <c r="F83" s="153"/>
      <c r="G83" s="153">
        <f t="shared" si="34"/>
        <v>0</v>
      </c>
      <c r="H83" s="153"/>
      <c r="I83" s="178">
        <f>Aantallen!$B$1-H83</f>
        <v>2020</v>
      </c>
      <c r="J83" s="187">
        <f t="shared" si="35"/>
        <v>0</v>
      </c>
      <c r="K83" s="164"/>
      <c r="L83" s="180">
        <v>1</v>
      </c>
      <c r="M83" s="180"/>
      <c r="N83" s="180"/>
      <c r="O83" s="180"/>
      <c r="P83" s="276">
        <f t="shared" si="36"/>
        <v>0</v>
      </c>
      <c r="Q83" s="180">
        <v>1</v>
      </c>
      <c r="R83" s="180"/>
      <c r="S83" s="180"/>
      <c r="T83" s="180"/>
      <c r="U83" s="276">
        <f t="shared" si="37"/>
        <v>0</v>
      </c>
      <c r="V83" s="180">
        <v>1</v>
      </c>
      <c r="W83" s="180"/>
      <c r="X83" s="180"/>
      <c r="Y83" s="180"/>
      <c r="Z83" s="276">
        <f t="shared" si="38"/>
        <v>0</v>
      </c>
      <c r="AA83" s="180">
        <v>1</v>
      </c>
      <c r="AB83" s="180"/>
      <c r="AC83" s="180"/>
      <c r="AD83" s="180"/>
      <c r="AE83" s="276">
        <f t="shared" si="39"/>
        <v>0</v>
      </c>
      <c r="AF83" s="180">
        <v>1</v>
      </c>
      <c r="AG83" s="180"/>
      <c r="AH83" s="180"/>
      <c r="AI83" s="180"/>
      <c r="AJ83" s="276">
        <f t="shared" si="40"/>
        <v>0</v>
      </c>
      <c r="AK83" s="180">
        <v>1</v>
      </c>
      <c r="AL83" s="180"/>
      <c r="AM83" s="180"/>
      <c r="AN83" s="180"/>
      <c r="AO83" s="276">
        <f t="shared" si="41"/>
        <v>0</v>
      </c>
      <c r="AP83" s="180">
        <v>1</v>
      </c>
      <c r="AQ83" s="180"/>
      <c r="AR83" s="180"/>
      <c r="AS83" s="180"/>
      <c r="AT83" s="276">
        <f t="shared" si="42"/>
        <v>0</v>
      </c>
      <c r="AU83" s="180">
        <v>1</v>
      </c>
      <c r="AV83" s="180"/>
      <c r="AW83" s="180"/>
      <c r="AX83" s="180"/>
      <c r="AY83" s="276">
        <f t="shared" si="43"/>
        <v>0</v>
      </c>
      <c r="AZ83" s="180">
        <v>1</v>
      </c>
      <c r="BA83" s="180"/>
      <c r="BB83" s="180"/>
      <c r="BC83" s="180"/>
      <c r="BD83" s="276">
        <f t="shared" si="44"/>
        <v>0</v>
      </c>
      <c r="BE83" s="180">
        <v>1</v>
      </c>
      <c r="BF83" s="180"/>
      <c r="BG83" s="180"/>
      <c r="BH83" s="180"/>
      <c r="BI83" s="276">
        <f t="shared" si="45"/>
        <v>0</v>
      </c>
      <c r="BJ83" s="153">
        <f t="shared" si="46"/>
        <v>0</v>
      </c>
      <c r="BK83" s="182">
        <v>0</v>
      </c>
      <c r="BL83" s="153">
        <f t="shared" si="32"/>
        <v>0</v>
      </c>
      <c r="BM83" s="153" t="str">
        <f t="shared" si="47"/>
        <v>geen actie</v>
      </c>
      <c r="BN83" s="149">
        <v>82</v>
      </c>
    </row>
    <row r="84" spans="1:66" s="211" customFormat="1" x14ac:dyDescent="0.25">
      <c r="A84" s="149">
        <v>83</v>
      </c>
      <c r="B84" s="149" t="str">
        <f t="shared" si="33"/>
        <v>v</v>
      </c>
      <c r="C84" s="202"/>
      <c r="D84" s="311"/>
      <c r="E84" s="153"/>
      <c r="F84" s="153"/>
      <c r="G84" s="153">
        <f t="shared" si="34"/>
        <v>0</v>
      </c>
      <c r="H84" s="153"/>
      <c r="I84" s="178">
        <f>Aantallen!$B$1-H84</f>
        <v>2020</v>
      </c>
      <c r="J84" s="187">
        <f t="shared" si="35"/>
        <v>0</v>
      </c>
      <c r="K84" s="164"/>
      <c r="L84" s="180">
        <v>1</v>
      </c>
      <c r="M84" s="180"/>
      <c r="N84" s="180"/>
      <c r="O84" s="180"/>
      <c r="P84" s="276">
        <f t="shared" si="36"/>
        <v>0</v>
      </c>
      <c r="Q84" s="180">
        <v>1</v>
      </c>
      <c r="R84" s="180"/>
      <c r="S84" s="180"/>
      <c r="T84" s="180"/>
      <c r="U84" s="276">
        <f t="shared" si="37"/>
        <v>0</v>
      </c>
      <c r="V84" s="180">
        <v>1</v>
      </c>
      <c r="W84" s="180"/>
      <c r="X84" s="180"/>
      <c r="Y84" s="180"/>
      <c r="Z84" s="276">
        <f t="shared" si="38"/>
        <v>0</v>
      </c>
      <c r="AA84" s="180">
        <v>1</v>
      </c>
      <c r="AB84" s="180"/>
      <c r="AC84" s="180"/>
      <c r="AD84" s="180"/>
      <c r="AE84" s="276">
        <f t="shared" si="39"/>
        <v>0</v>
      </c>
      <c r="AF84" s="180">
        <v>1</v>
      </c>
      <c r="AG84" s="180"/>
      <c r="AH84" s="180"/>
      <c r="AI84" s="180"/>
      <c r="AJ84" s="276">
        <f t="shared" si="40"/>
        <v>0</v>
      </c>
      <c r="AK84" s="180">
        <v>1</v>
      </c>
      <c r="AL84" s="180"/>
      <c r="AM84" s="180"/>
      <c r="AN84" s="180"/>
      <c r="AO84" s="276">
        <f t="shared" si="41"/>
        <v>0</v>
      </c>
      <c r="AP84" s="180">
        <v>1</v>
      </c>
      <c r="AQ84" s="180"/>
      <c r="AR84" s="180"/>
      <c r="AS84" s="180"/>
      <c r="AT84" s="276">
        <f t="shared" si="42"/>
        <v>0</v>
      </c>
      <c r="AU84" s="180">
        <v>1</v>
      </c>
      <c r="AV84" s="180"/>
      <c r="AW84" s="180"/>
      <c r="AX84" s="180"/>
      <c r="AY84" s="276">
        <f t="shared" si="43"/>
        <v>0</v>
      </c>
      <c r="AZ84" s="180">
        <v>1</v>
      </c>
      <c r="BA84" s="180"/>
      <c r="BB84" s="180"/>
      <c r="BC84" s="180"/>
      <c r="BD84" s="276">
        <f t="shared" si="44"/>
        <v>0</v>
      </c>
      <c r="BE84" s="180">
        <v>1</v>
      </c>
      <c r="BF84" s="180"/>
      <c r="BG84" s="180"/>
      <c r="BH84" s="180"/>
      <c r="BI84" s="276">
        <f t="shared" si="45"/>
        <v>0</v>
      </c>
      <c r="BJ84" s="153">
        <f t="shared" si="46"/>
        <v>0</v>
      </c>
      <c r="BK84" s="182">
        <v>0</v>
      </c>
      <c r="BL84" s="153">
        <f t="shared" si="32"/>
        <v>0</v>
      </c>
      <c r="BM84" s="153" t="str">
        <f t="shared" si="47"/>
        <v>geen actie</v>
      </c>
      <c r="BN84" s="149">
        <v>83</v>
      </c>
    </row>
    <row r="85" spans="1:66" s="211" customFormat="1" x14ac:dyDescent="0.25">
      <c r="A85" s="149">
        <v>84</v>
      </c>
      <c r="B85" s="149" t="str">
        <f t="shared" si="33"/>
        <v>v</v>
      </c>
      <c r="C85" s="202"/>
      <c r="D85" s="311"/>
      <c r="E85" s="153"/>
      <c r="F85" s="153"/>
      <c r="G85" s="153">
        <f t="shared" si="34"/>
        <v>0</v>
      </c>
      <c r="H85" s="153"/>
      <c r="I85" s="178">
        <f>Aantallen!$B$1-H85</f>
        <v>2020</v>
      </c>
      <c r="J85" s="187">
        <f t="shared" si="35"/>
        <v>0</v>
      </c>
      <c r="K85" s="164"/>
      <c r="L85" s="180">
        <v>1</v>
      </c>
      <c r="M85" s="180"/>
      <c r="N85" s="180"/>
      <c r="O85" s="180"/>
      <c r="P85" s="276">
        <f t="shared" si="36"/>
        <v>0</v>
      </c>
      <c r="Q85" s="180">
        <v>1</v>
      </c>
      <c r="R85" s="180"/>
      <c r="S85" s="180"/>
      <c r="T85" s="180"/>
      <c r="U85" s="276">
        <f t="shared" si="37"/>
        <v>0</v>
      </c>
      <c r="V85" s="180">
        <v>1</v>
      </c>
      <c r="W85" s="180"/>
      <c r="X85" s="180"/>
      <c r="Y85" s="180"/>
      <c r="Z85" s="276">
        <f t="shared" si="38"/>
        <v>0</v>
      </c>
      <c r="AA85" s="180">
        <v>1</v>
      </c>
      <c r="AB85" s="180"/>
      <c r="AC85" s="180"/>
      <c r="AD85" s="180"/>
      <c r="AE85" s="276">
        <f t="shared" si="39"/>
        <v>0</v>
      </c>
      <c r="AF85" s="180">
        <v>1</v>
      </c>
      <c r="AG85" s="180"/>
      <c r="AH85" s="180"/>
      <c r="AI85" s="180"/>
      <c r="AJ85" s="276">
        <f t="shared" si="40"/>
        <v>0</v>
      </c>
      <c r="AK85" s="180">
        <v>1</v>
      </c>
      <c r="AL85" s="180"/>
      <c r="AM85" s="180"/>
      <c r="AN85" s="180"/>
      <c r="AO85" s="276">
        <f t="shared" si="41"/>
        <v>0</v>
      </c>
      <c r="AP85" s="180">
        <v>1</v>
      </c>
      <c r="AQ85" s="180"/>
      <c r="AR85" s="180"/>
      <c r="AS85" s="180"/>
      <c r="AT85" s="276">
        <f t="shared" si="42"/>
        <v>0</v>
      </c>
      <c r="AU85" s="180">
        <v>1</v>
      </c>
      <c r="AV85" s="180"/>
      <c r="AW85" s="180"/>
      <c r="AX85" s="180"/>
      <c r="AY85" s="276">
        <f t="shared" si="43"/>
        <v>0</v>
      </c>
      <c r="AZ85" s="180">
        <v>1</v>
      </c>
      <c r="BA85" s="180"/>
      <c r="BB85" s="180"/>
      <c r="BC85" s="180"/>
      <c r="BD85" s="276">
        <f t="shared" si="44"/>
        <v>0</v>
      </c>
      <c r="BE85" s="180">
        <v>1</v>
      </c>
      <c r="BF85" s="180"/>
      <c r="BG85" s="180"/>
      <c r="BH85" s="180"/>
      <c r="BI85" s="276">
        <f t="shared" si="45"/>
        <v>0</v>
      </c>
      <c r="BJ85" s="153">
        <f t="shared" si="46"/>
        <v>0</v>
      </c>
      <c r="BK85" s="182">
        <v>0</v>
      </c>
      <c r="BL85" s="153">
        <f t="shared" si="32"/>
        <v>0</v>
      </c>
      <c r="BM85" s="153" t="str">
        <f t="shared" si="47"/>
        <v>geen actie</v>
      </c>
      <c r="BN85" s="149">
        <v>84</v>
      </c>
    </row>
    <row r="86" spans="1:66" s="211" customFormat="1" x14ac:dyDescent="0.25">
      <c r="A86" s="149">
        <v>85</v>
      </c>
      <c r="B86" s="149" t="str">
        <f t="shared" si="33"/>
        <v>v</v>
      </c>
      <c r="C86" s="202"/>
      <c r="D86" s="311"/>
      <c r="E86" s="153"/>
      <c r="F86" s="153"/>
      <c r="G86" s="153">
        <f t="shared" si="34"/>
        <v>0</v>
      </c>
      <c r="H86" s="153"/>
      <c r="I86" s="178">
        <f>Aantallen!$B$1-H86</f>
        <v>2020</v>
      </c>
      <c r="J86" s="187">
        <f t="shared" si="35"/>
        <v>0</v>
      </c>
      <c r="K86" s="164"/>
      <c r="L86" s="180">
        <v>1</v>
      </c>
      <c r="M86" s="180"/>
      <c r="N86" s="180"/>
      <c r="O86" s="180"/>
      <c r="P86" s="276">
        <f t="shared" si="36"/>
        <v>0</v>
      </c>
      <c r="Q86" s="180">
        <v>1</v>
      </c>
      <c r="R86" s="180"/>
      <c r="S86" s="180"/>
      <c r="T86" s="180"/>
      <c r="U86" s="276">
        <f t="shared" si="37"/>
        <v>0</v>
      </c>
      <c r="V86" s="180">
        <v>1</v>
      </c>
      <c r="W86" s="180"/>
      <c r="X86" s="180"/>
      <c r="Y86" s="180"/>
      <c r="Z86" s="276">
        <f t="shared" si="38"/>
        <v>0</v>
      </c>
      <c r="AA86" s="180">
        <v>1</v>
      </c>
      <c r="AB86" s="180"/>
      <c r="AC86" s="180"/>
      <c r="AD86" s="180"/>
      <c r="AE86" s="276">
        <f t="shared" si="39"/>
        <v>0</v>
      </c>
      <c r="AF86" s="180">
        <v>1</v>
      </c>
      <c r="AG86" s="180"/>
      <c r="AH86" s="180"/>
      <c r="AI86" s="180"/>
      <c r="AJ86" s="276">
        <f t="shared" si="40"/>
        <v>0</v>
      </c>
      <c r="AK86" s="180">
        <v>1</v>
      </c>
      <c r="AL86" s="180"/>
      <c r="AM86" s="180"/>
      <c r="AN86" s="180"/>
      <c r="AO86" s="276">
        <f t="shared" si="41"/>
        <v>0</v>
      </c>
      <c r="AP86" s="180">
        <v>1</v>
      </c>
      <c r="AQ86" s="180"/>
      <c r="AR86" s="180"/>
      <c r="AS86" s="180"/>
      <c r="AT86" s="276">
        <f t="shared" si="42"/>
        <v>0</v>
      </c>
      <c r="AU86" s="180">
        <v>1</v>
      </c>
      <c r="AV86" s="180"/>
      <c r="AW86" s="180"/>
      <c r="AX86" s="180"/>
      <c r="AY86" s="276">
        <f t="shared" si="43"/>
        <v>0</v>
      </c>
      <c r="AZ86" s="180">
        <v>1</v>
      </c>
      <c r="BA86" s="180"/>
      <c r="BB86" s="180"/>
      <c r="BC86" s="180"/>
      <c r="BD86" s="276">
        <f t="shared" si="44"/>
        <v>0</v>
      </c>
      <c r="BE86" s="180">
        <v>1</v>
      </c>
      <c r="BF86" s="180"/>
      <c r="BG86" s="180"/>
      <c r="BH86" s="180"/>
      <c r="BI86" s="276">
        <f t="shared" si="45"/>
        <v>0</v>
      </c>
      <c r="BJ86" s="153">
        <f t="shared" si="46"/>
        <v>0</v>
      </c>
      <c r="BK86" s="182">
        <v>0</v>
      </c>
      <c r="BL86" s="153">
        <f t="shared" si="32"/>
        <v>0</v>
      </c>
      <c r="BM86" s="153" t="str">
        <f t="shared" si="47"/>
        <v>geen actie</v>
      </c>
      <c r="BN86" s="149">
        <v>85</v>
      </c>
    </row>
    <row r="87" spans="1:66" s="211" customFormat="1" x14ac:dyDescent="0.25">
      <c r="A87" s="149">
        <v>86</v>
      </c>
      <c r="B87" s="149" t="str">
        <f t="shared" si="33"/>
        <v>v</v>
      </c>
      <c r="C87" s="202"/>
      <c r="D87" s="311"/>
      <c r="E87" s="153"/>
      <c r="F87" s="153"/>
      <c r="G87" s="153">
        <f t="shared" si="34"/>
        <v>0</v>
      </c>
      <c r="H87" s="153"/>
      <c r="I87" s="178">
        <f>Aantallen!$B$1-H87</f>
        <v>2020</v>
      </c>
      <c r="J87" s="187">
        <f t="shared" si="35"/>
        <v>0</v>
      </c>
      <c r="K87" s="164"/>
      <c r="L87" s="180">
        <v>1</v>
      </c>
      <c r="M87" s="180"/>
      <c r="N87" s="180"/>
      <c r="O87" s="180"/>
      <c r="P87" s="276">
        <f t="shared" si="36"/>
        <v>0</v>
      </c>
      <c r="Q87" s="180">
        <v>1</v>
      </c>
      <c r="R87" s="180"/>
      <c r="S87" s="180"/>
      <c r="T87" s="180"/>
      <c r="U87" s="276">
        <f t="shared" si="37"/>
        <v>0</v>
      </c>
      <c r="V87" s="180">
        <v>1</v>
      </c>
      <c r="W87" s="180"/>
      <c r="X87" s="180"/>
      <c r="Y87" s="180"/>
      <c r="Z87" s="276">
        <f t="shared" si="38"/>
        <v>0</v>
      </c>
      <c r="AA87" s="180">
        <v>1</v>
      </c>
      <c r="AB87" s="180"/>
      <c r="AC87" s="180"/>
      <c r="AD87" s="180"/>
      <c r="AE87" s="276">
        <f t="shared" si="39"/>
        <v>0</v>
      </c>
      <c r="AF87" s="180">
        <v>1</v>
      </c>
      <c r="AG87" s="180"/>
      <c r="AH87" s="180"/>
      <c r="AI87" s="180"/>
      <c r="AJ87" s="276">
        <f t="shared" si="40"/>
        <v>0</v>
      </c>
      <c r="AK87" s="180">
        <v>1</v>
      </c>
      <c r="AL87" s="180"/>
      <c r="AM87" s="180"/>
      <c r="AN87" s="180"/>
      <c r="AO87" s="276">
        <f t="shared" si="41"/>
        <v>0</v>
      </c>
      <c r="AP87" s="180">
        <v>1</v>
      </c>
      <c r="AQ87" s="180"/>
      <c r="AR87" s="180"/>
      <c r="AS87" s="180"/>
      <c r="AT87" s="276">
        <f t="shared" si="42"/>
        <v>0</v>
      </c>
      <c r="AU87" s="180">
        <v>1</v>
      </c>
      <c r="AV87" s="180"/>
      <c r="AW87" s="180"/>
      <c r="AX87" s="180"/>
      <c r="AY87" s="276">
        <f t="shared" si="43"/>
        <v>0</v>
      </c>
      <c r="AZ87" s="180">
        <v>1</v>
      </c>
      <c r="BA87" s="180"/>
      <c r="BB87" s="180"/>
      <c r="BC87" s="180"/>
      <c r="BD87" s="276">
        <f t="shared" si="44"/>
        <v>0</v>
      </c>
      <c r="BE87" s="180">
        <v>1</v>
      </c>
      <c r="BF87" s="180"/>
      <c r="BG87" s="180"/>
      <c r="BH87" s="180"/>
      <c r="BI87" s="276">
        <f t="shared" si="45"/>
        <v>0</v>
      </c>
      <c r="BJ87" s="153">
        <f t="shared" si="46"/>
        <v>0</v>
      </c>
      <c r="BK87" s="182">
        <v>0</v>
      </c>
      <c r="BL87" s="153">
        <f t="shared" si="32"/>
        <v>0</v>
      </c>
      <c r="BM87" s="153" t="str">
        <f t="shared" si="47"/>
        <v>geen actie</v>
      </c>
      <c r="BN87" s="149">
        <v>86</v>
      </c>
    </row>
    <row r="88" spans="1:66" s="211" customFormat="1" x14ac:dyDescent="0.25">
      <c r="A88" s="149">
        <v>87</v>
      </c>
      <c r="B88" s="149" t="str">
        <f t="shared" si="33"/>
        <v>v</v>
      </c>
      <c r="C88" s="202"/>
      <c r="D88" s="311"/>
      <c r="E88" s="153"/>
      <c r="F88" s="153"/>
      <c r="G88" s="153">
        <f t="shared" si="34"/>
        <v>0</v>
      </c>
      <c r="H88" s="153"/>
      <c r="I88" s="178">
        <f>Aantallen!$B$1-H88</f>
        <v>2020</v>
      </c>
      <c r="J88" s="187">
        <f t="shared" si="35"/>
        <v>0</v>
      </c>
      <c r="K88" s="164"/>
      <c r="L88" s="180">
        <v>1</v>
      </c>
      <c r="M88" s="180"/>
      <c r="N88" s="180"/>
      <c r="O88" s="180"/>
      <c r="P88" s="276">
        <f t="shared" si="36"/>
        <v>0</v>
      </c>
      <c r="Q88" s="180">
        <v>1</v>
      </c>
      <c r="R88" s="180"/>
      <c r="S88" s="180"/>
      <c r="T88" s="180"/>
      <c r="U88" s="276">
        <f t="shared" si="37"/>
        <v>0</v>
      </c>
      <c r="V88" s="180">
        <v>1</v>
      </c>
      <c r="W88" s="180"/>
      <c r="X88" s="180"/>
      <c r="Y88" s="180"/>
      <c r="Z88" s="276">
        <f t="shared" si="38"/>
        <v>0</v>
      </c>
      <c r="AA88" s="180">
        <v>1</v>
      </c>
      <c r="AB88" s="180"/>
      <c r="AC88" s="180"/>
      <c r="AD88" s="180"/>
      <c r="AE88" s="276">
        <f t="shared" si="39"/>
        <v>0</v>
      </c>
      <c r="AF88" s="180">
        <v>1</v>
      </c>
      <c r="AG88" s="180"/>
      <c r="AH88" s="180"/>
      <c r="AI88" s="180"/>
      <c r="AJ88" s="276">
        <f t="shared" si="40"/>
        <v>0</v>
      </c>
      <c r="AK88" s="180">
        <v>1</v>
      </c>
      <c r="AL88" s="180"/>
      <c r="AM88" s="180"/>
      <c r="AN88" s="180"/>
      <c r="AO88" s="276">
        <f t="shared" si="41"/>
        <v>0</v>
      </c>
      <c r="AP88" s="180">
        <v>1</v>
      </c>
      <c r="AQ88" s="180"/>
      <c r="AR88" s="180"/>
      <c r="AS88" s="180"/>
      <c r="AT88" s="276">
        <f t="shared" si="42"/>
        <v>0</v>
      </c>
      <c r="AU88" s="180">
        <v>1</v>
      </c>
      <c r="AV88" s="180"/>
      <c r="AW88" s="180"/>
      <c r="AX88" s="180"/>
      <c r="AY88" s="276">
        <f t="shared" si="43"/>
        <v>0</v>
      </c>
      <c r="AZ88" s="180">
        <v>1</v>
      </c>
      <c r="BA88" s="180"/>
      <c r="BB88" s="180"/>
      <c r="BC88" s="180"/>
      <c r="BD88" s="276">
        <f t="shared" si="44"/>
        <v>0</v>
      </c>
      <c r="BE88" s="180">
        <v>1</v>
      </c>
      <c r="BF88" s="180"/>
      <c r="BG88" s="180"/>
      <c r="BH88" s="180"/>
      <c r="BI88" s="276">
        <f t="shared" si="45"/>
        <v>0</v>
      </c>
      <c r="BJ88" s="153">
        <f t="shared" si="46"/>
        <v>0</v>
      </c>
      <c r="BK88" s="182">
        <v>0</v>
      </c>
      <c r="BL88" s="153">
        <f t="shared" si="32"/>
        <v>0</v>
      </c>
      <c r="BM88" s="153" t="str">
        <f t="shared" si="47"/>
        <v>geen actie</v>
      </c>
      <c r="BN88" s="149">
        <v>87</v>
      </c>
    </row>
    <row r="89" spans="1:66" s="211" customFormat="1" x14ac:dyDescent="0.25">
      <c r="A89" s="149">
        <v>88</v>
      </c>
      <c r="B89" s="149" t="str">
        <f t="shared" si="33"/>
        <v>v</v>
      </c>
      <c r="C89" s="202"/>
      <c r="D89" s="311"/>
      <c r="E89" s="153"/>
      <c r="F89" s="153"/>
      <c r="G89" s="153">
        <f t="shared" si="34"/>
        <v>0</v>
      </c>
      <c r="H89" s="153"/>
      <c r="I89" s="178">
        <f>Aantallen!$B$1-H89</f>
        <v>2020</v>
      </c>
      <c r="J89" s="187">
        <f t="shared" si="35"/>
        <v>0</v>
      </c>
      <c r="K89" s="164"/>
      <c r="L89" s="180">
        <v>1</v>
      </c>
      <c r="M89" s="180"/>
      <c r="N89" s="180"/>
      <c r="O89" s="180"/>
      <c r="P89" s="276">
        <f t="shared" si="36"/>
        <v>0</v>
      </c>
      <c r="Q89" s="180">
        <v>1</v>
      </c>
      <c r="R89" s="180"/>
      <c r="S89" s="180"/>
      <c r="T89" s="180"/>
      <c r="U89" s="276">
        <f t="shared" si="37"/>
        <v>0</v>
      </c>
      <c r="V89" s="180">
        <v>1</v>
      </c>
      <c r="W89" s="180"/>
      <c r="X89" s="180"/>
      <c r="Y89" s="180"/>
      <c r="Z89" s="276">
        <f t="shared" si="38"/>
        <v>0</v>
      </c>
      <c r="AA89" s="180">
        <v>1</v>
      </c>
      <c r="AB89" s="180"/>
      <c r="AC89" s="180"/>
      <c r="AD89" s="180"/>
      <c r="AE89" s="276">
        <f t="shared" si="39"/>
        <v>0</v>
      </c>
      <c r="AF89" s="180">
        <v>1</v>
      </c>
      <c r="AG89" s="180"/>
      <c r="AH89" s="180"/>
      <c r="AI89" s="180"/>
      <c r="AJ89" s="276">
        <f t="shared" si="40"/>
        <v>0</v>
      </c>
      <c r="AK89" s="180">
        <v>1</v>
      </c>
      <c r="AL89" s="180"/>
      <c r="AM89" s="180"/>
      <c r="AN89" s="180"/>
      <c r="AO89" s="276">
        <f t="shared" si="41"/>
        <v>0</v>
      </c>
      <c r="AP89" s="180">
        <v>1</v>
      </c>
      <c r="AQ89" s="180"/>
      <c r="AR89" s="180"/>
      <c r="AS89" s="180"/>
      <c r="AT89" s="276">
        <f t="shared" si="42"/>
        <v>0</v>
      </c>
      <c r="AU89" s="180">
        <v>1</v>
      </c>
      <c r="AV89" s="180"/>
      <c r="AW89" s="180"/>
      <c r="AX89" s="180"/>
      <c r="AY89" s="276">
        <f t="shared" si="43"/>
        <v>0</v>
      </c>
      <c r="AZ89" s="180">
        <v>1</v>
      </c>
      <c r="BA89" s="180"/>
      <c r="BB89" s="180"/>
      <c r="BC89" s="180"/>
      <c r="BD89" s="276">
        <f t="shared" si="44"/>
        <v>0</v>
      </c>
      <c r="BE89" s="180">
        <v>1</v>
      </c>
      <c r="BF89" s="180"/>
      <c r="BG89" s="180"/>
      <c r="BH89" s="180"/>
      <c r="BI89" s="276">
        <f t="shared" si="45"/>
        <v>0</v>
      </c>
      <c r="BJ89" s="153">
        <f t="shared" si="46"/>
        <v>0</v>
      </c>
      <c r="BK89" s="182">
        <v>0</v>
      </c>
      <c r="BL89" s="153">
        <f t="shared" si="32"/>
        <v>0</v>
      </c>
      <c r="BM89" s="153" t="str">
        <f t="shared" si="47"/>
        <v>geen actie</v>
      </c>
      <c r="BN89" s="149">
        <v>88</v>
      </c>
    </row>
    <row r="90" spans="1:66" s="211" customFormat="1" x14ac:dyDescent="0.25">
      <c r="A90" s="149">
        <v>89</v>
      </c>
      <c r="B90" s="149" t="str">
        <f t="shared" si="33"/>
        <v>v</v>
      </c>
      <c r="C90" s="202"/>
      <c r="D90" s="311"/>
      <c r="E90" s="153"/>
      <c r="F90" s="153"/>
      <c r="G90" s="153">
        <f t="shared" si="34"/>
        <v>0</v>
      </c>
      <c r="H90" s="153"/>
      <c r="I90" s="178">
        <f>Aantallen!$B$1-H90</f>
        <v>2020</v>
      </c>
      <c r="J90" s="187">
        <f t="shared" si="35"/>
        <v>0</v>
      </c>
      <c r="K90" s="164"/>
      <c r="L90" s="180">
        <v>1</v>
      </c>
      <c r="M90" s="180"/>
      <c r="N90" s="180"/>
      <c r="O90" s="180"/>
      <c r="P90" s="276">
        <f t="shared" si="36"/>
        <v>0</v>
      </c>
      <c r="Q90" s="180">
        <v>1</v>
      </c>
      <c r="R90" s="180"/>
      <c r="S90" s="180"/>
      <c r="T90" s="180"/>
      <c r="U90" s="276">
        <f t="shared" si="37"/>
        <v>0</v>
      </c>
      <c r="V90" s="180">
        <v>1</v>
      </c>
      <c r="W90" s="180"/>
      <c r="X90" s="180"/>
      <c r="Y90" s="180"/>
      <c r="Z90" s="276">
        <f t="shared" si="38"/>
        <v>0</v>
      </c>
      <c r="AA90" s="180">
        <v>1</v>
      </c>
      <c r="AB90" s="180"/>
      <c r="AC90" s="180"/>
      <c r="AD90" s="180"/>
      <c r="AE90" s="276">
        <f t="shared" si="39"/>
        <v>0</v>
      </c>
      <c r="AF90" s="180">
        <v>1</v>
      </c>
      <c r="AG90" s="180"/>
      <c r="AH90" s="180"/>
      <c r="AI90" s="180"/>
      <c r="AJ90" s="276">
        <f t="shared" si="40"/>
        <v>0</v>
      </c>
      <c r="AK90" s="180">
        <v>1</v>
      </c>
      <c r="AL90" s="180"/>
      <c r="AM90" s="180"/>
      <c r="AN90" s="180"/>
      <c r="AO90" s="276">
        <f t="shared" si="41"/>
        <v>0</v>
      </c>
      <c r="AP90" s="180">
        <v>1</v>
      </c>
      <c r="AQ90" s="180"/>
      <c r="AR90" s="180"/>
      <c r="AS90" s="180"/>
      <c r="AT90" s="276">
        <f t="shared" si="42"/>
        <v>0</v>
      </c>
      <c r="AU90" s="180">
        <v>1</v>
      </c>
      <c r="AV90" s="180"/>
      <c r="AW90" s="180"/>
      <c r="AX90" s="180"/>
      <c r="AY90" s="276">
        <f t="shared" si="43"/>
        <v>0</v>
      </c>
      <c r="AZ90" s="180">
        <v>1</v>
      </c>
      <c r="BA90" s="180"/>
      <c r="BB90" s="180"/>
      <c r="BC90" s="180"/>
      <c r="BD90" s="276">
        <f t="shared" si="44"/>
        <v>0</v>
      </c>
      <c r="BE90" s="180">
        <v>1</v>
      </c>
      <c r="BF90" s="180"/>
      <c r="BG90" s="180"/>
      <c r="BH90" s="180"/>
      <c r="BI90" s="276">
        <f t="shared" si="45"/>
        <v>0</v>
      </c>
      <c r="BJ90" s="153">
        <f t="shared" si="46"/>
        <v>0</v>
      </c>
      <c r="BK90" s="182">
        <v>0</v>
      </c>
      <c r="BL90" s="153">
        <f t="shared" si="32"/>
        <v>0</v>
      </c>
      <c r="BM90" s="153" t="str">
        <f t="shared" si="47"/>
        <v>geen actie</v>
      </c>
      <c r="BN90" s="149">
        <v>89</v>
      </c>
    </row>
    <row r="91" spans="1:66" s="211" customFormat="1" x14ac:dyDescent="0.25">
      <c r="A91" s="149">
        <v>90</v>
      </c>
      <c r="B91" s="149" t="str">
        <f t="shared" si="33"/>
        <v>v</v>
      </c>
      <c r="C91" s="202"/>
      <c r="D91" s="311"/>
      <c r="E91" s="153"/>
      <c r="F91" s="153"/>
      <c r="G91" s="153">
        <f t="shared" si="34"/>
        <v>0</v>
      </c>
      <c r="H91" s="153"/>
      <c r="I91" s="178">
        <f>Aantallen!$B$1-H91</f>
        <v>2020</v>
      </c>
      <c r="J91" s="187">
        <f t="shared" si="35"/>
        <v>0</v>
      </c>
      <c r="K91" s="164"/>
      <c r="L91" s="180">
        <v>1</v>
      </c>
      <c r="M91" s="180"/>
      <c r="N91" s="180"/>
      <c r="O91" s="180"/>
      <c r="P91" s="276">
        <f t="shared" si="36"/>
        <v>0</v>
      </c>
      <c r="Q91" s="180">
        <v>1</v>
      </c>
      <c r="R91" s="180"/>
      <c r="S91" s="180"/>
      <c r="T91" s="180"/>
      <c r="U91" s="276">
        <f t="shared" si="37"/>
        <v>0</v>
      </c>
      <c r="V91" s="180">
        <v>1</v>
      </c>
      <c r="W91" s="180"/>
      <c r="X91" s="180"/>
      <c r="Y91" s="180"/>
      <c r="Z91" s="276">
        <f t="shared" si="38"/>
        <v>0</v>
      </c>
      <c r="AA91" s="180">
        <v>1</v>
      </c>
      <c r="AB91" s="180"/>
      <c r="AC91" s="180"/>
      <c r="AD91" s="180"/>
      <c r="AE91" s="276">
        <f t="shared" si="39"/>
        <v>0</v>
      </c>
      <c r="AF91" s="180">
        <v>1</v>
      </c>
      <c r="AG91" s="180"/>
      <c r="AH91" s="180"/>
      <c r="AI91" s="180"/>
      <c r="AJ91" s="276">
        <f t="shared" si="40"/>
        <v>0</v>
      </c>
      <c r="AK91" s="180">
        <v>1</v>
      </c>
      <c r="AL91" s="180"/>
      <c r="AM91" s="180"/>
      <c r="AN91" s="180"/>
      <c r="AO91" s="276">
        <f t="shared" si="41"/>
        <v>0</v>
      </c>
      <c r="AP91" s="180">
        <v>1</v>
      </c>
      <c r="AQ91" s="180"/>
      <c r="AR91" s="180"/>
      <c r="AS91" s="180"/>
      <c r="AT91" s="276">
        <f t="shared" si="42"/>
        <v>0</v>
      </c>
      <c r="AU91" s="180">
        <v>1</v>
      </c>
      <c r="AV91" s="180"/>
      <c r="AW91" s="180"/>
      <c r="AX91" s="180"/>
      <c r="AY91" s="276">
        <f t="shared" si="43"/>
        <v>0</v>
      </c>
      <c r="AZ91" s="180">
        <v>1</v>
      </c>
      <c r="BA91" s="180"/>
      <c r="BB91" s="180"/>
      <c r="BC91" s="180"/>
      <c r="BD91" s="276">
        <f t="shared" si="44"/>
        <v>0</v>
      </c>
      <c r="BE91" s="180">
        <v>1</v>
      </c>
      <c r="BF91" s="180"/>
      <c r="BG91" s="180"/>
      <c r="BH91" s="180"/>
      <c r="BI91" s="276">
        <f t="shared" si="45"/>
        <v>0</v>
      </c>
      <c r="BJ91" s="153">
        <f t="shared" si="46"/>
        <v>0</v>
      </c>
      <c r="BK91" s="182">
        <v>0</v>
      </c>
      <c r="BL91" s="153">
        <f t="shared" si="32"/>
        <v>0</v>
      </c>
      <c r="BM91" s="153" t="str">
        <f t="shared" si="47"/>
        <v>geen actie</v>
      </c>
      <c r="BN91" s="149">
        <v>90</v>
      </c>
    </row>
    <row r="92" spans="1:66" s="211" customFormat="1" x14ac:dyDescent="0.25">
      <c r="A92" s="149">
        <v>91</v>
      </c>
      <c r="B92" s="149" t="str">
        <f t="shared" si="33"/>
        <v>v</v>
      </c>
      <c r="C92" s="202"/>
      <c r="D92" s="311"/>
      <c r="E92" s="153"/>
      <c r="F92" s="153"/>
      <c r="G92" s="153">
        <f t="shared" si="34"/>
        <v>0</v>
      </c>
      <c r="H92" s="153"/>
      <c r="I92" s="178">
        <f>Aantallen!$B$1-H92</f>
        <v>2020</v>
      </c>
      <c r="J92" s="187">
        <f t="shared" si="35"/>
        <v>0</v>
      </c>
      <c r="K92" s="164"/>
      <c r="L92" s="180">
        <v>1</v>
      </c>
      <c r="M92" s="180"/>
      <c r="N92" s="180"/>
      <c r="O92" s="180"/>
      <c r="P92" s="276">
        <f t="shared" si="36"/>
        <v>0</v>
      </c>
      <c r="Q92" s="180">
        <v>1</v>
      </c>
      <c r="R92" s="180"/>
      <c r="S92" s="180"/>
      <c r="T92" s="180"/>
      <c r="U92" s="276">
        <f t="shared" si="37"/>
        <v>0</v>
      </c>
      <c r="V92" s="180">
        <v>1</v>
      </c>
      <c r="W92" s="180"/>
      <c r="X92" s="180"/>
      <c r="Y92" s="180"/>
      <c r="Z92" s="276">
        <f t="shared" si="38"/>
        <v>0</v>
      </c>
      <c r="AA92" s="180">
        <v>1</v>
      </c>
      <c r="AB92" s="180"/>
      <c r="AC92" s="180"/>
      <c r="AD92" s="180"/>
      <c r="AE92" s="276">
        <f t="shared" si="39"/>
        <v>0</v>
      </c>
      <c r="AF92" s="180">
        <v>1</v>
      </c>
      <c r="AG92" s="180"/>
      <c r="AH92" s="180"/>
      <c r="AI92" s="180"/>
      <c r="AJ92" s="276">
        <f t="shared" si="40"/>
        <v>0</v>
      </c>
      <c r="AK92" s="180">
        <v>1</v>
      </c>
      <c r="AL92" s="180"/>
      <c r="AM92" s="180"/>
      <c r="AN92" s="180"/>
      <c r="AO92" s="276">
        <f t="shared" si="41"/>
        <v>0</v>
      </c>
      <c r="AP92" s="180">
        <v>1</v>
      </c>
      <c r="AQ92" s="180"/>
      <c r="AR92" s="180"/>
      <c r="AS92" s="180"/>
      <c r="AT92" s="276">
        <f t="shared" si="42"/>
        <v>0</v>
      </c>
      <c r="AU92" s="180">
        <v>1</v>
      </c>
      <c r="AV92" s="180"/>
      <c r="AW92" s="180"/>
      <c r="AX92" s="180"/>
      <c r="AY92" s="276">
        <f t="shared" si="43"/>
        <v>0</v>
      </c>
      <c r="AZ92" s="180">
        <v>1</v>
      </c>
      <c r="BA92" s="180"/>
      <c r="BB92" s="180"/>
      <c r="BC92" s="180"/>
      <c r="BD92" s="276">
        <f t="shared" si="44"/>
        <v>0</v>
      </c>
      <c r="BE92" s="180">
        <v>1</v>
      </c>
      <c r="BF92" s="180"/>
      <c r="BG92" s="180"/>
      <c r="BH92" s="180"/>
      <c r="BI92" s="276">
        <f t="shared" si="45"/>
        <v>0</v>
      </c>
      <c r="BJ92" s="153">
        <f t="shared" si="46"/>
        <v>0</v>
      </c>
      <c r="BK92" s="182">
        <v>0</v>
      </c>
      <c r="BL92" s="153">
        <f t="shared" si="32"/>
        <v>0</v>
      </c>
      <c r="BM92" s="153" t="str">
        <f t="shared" si="47"/>
        <v>geen actie</v>
      </c>
      <c r="BN92" s="149">
        <v>91</v>
      </c>
    </row>
    <row r="93" spans="1:66" s="211" customFormat="1" x14ac:dyDescent="0.25">
      <c r="A93" s="149">
        <v>92</v>
      </c>
      <c r="B93" s="149" t="str">
        <f t="shared" si="33"/>
        <v>v</v>
      </c>
      <c r="C93" s="202"/>
      <c r="D93" s="311"/>
      <c r="E93" s="153"/>
      <c r="F93" s="153"/>
      <c r="G93" s="153">
        <f t="shared" si="34"/>
        <v>0</v>
      </c>
      <c r="H93" s="153"/>
      <c r="I93" s="178">
        <f>Aantallen!$B$1-H93</f>
        <v>2020</v>
      </c>
      <c r="J93" s="187">
        <f t="shared" si="35"/>
        <v>0</v>
      </c>
      <c r="K93" s="164"/>
      <c r="L93" s="180">
        <v>1</v>
      </c>
      <c r="M93" s="180"/>
      <c r="N93" s="180"/>
      <c r="O93" s="180"/>
      <c r="P93" s="276">
        <f t="shared" si="36"/>
        <v>0</v>
      </c>
      <c r="Q93" s="180">
        <v>1</v>
      </c>
      <c r="R93" s="180"/>
      <c r="S93" s="180"/>
      <c r="T93" s="180"/>
      <c r="U93" s="276">
        <f t="shared" si="37"/>
        <v>0</v>
      </c>
      <c r="V93" s="180">
        <v>1</v>
      </c>
      <c r="W93" s="180"/>
      <c r="X93" s="180"/>
      <c r="Y93" s="180"/>
      <c r="Z93" s="276">
        <f t="shared" si="38"/>
        <v>0</v>
      </c>
      <c r="AA93" s="180">
        <v>1</v>
      </c>
      <c r="AB93" s="180"/>
      <c r="AC93" s="180"/>
      <c r="AD93" s="180"/>
      <c r="AE93" s="276">
        <f t="shared" si="39"/>
        <v>0</v>
      </c>
      <c r="AF93" s="180">
        <v>1</v>
      </c>
      <c r="AG93" s="180"/>
      <c r="AH93" s="180"/>
      <c r="AI93" s="180"/>
      <c r="AJ93" s="276">
        <f t="shared" si="40"/>
        <v>0</v>
      </c>
      <c r="AK93" s="180">
        <v>1</v>
      </c>
      <c r="AL93" s="180"/>
      <c r="AM93" s="180"/>
      <c r="AN93" s="180"/>
      <c r="AO93" s="276">
        <f t="shared" si="41"/>
        <v>0</v>
      </c>
      <c r="AP93" s="180">
        <v>1</v>
      </c>
      <c r="AQ93" s="180"/>
      <c r="AR93" s="180"/>
      <c r="AS93" s="180"/>
      <c r="AT93" s="276">
        <f t="shared" si="42"/>
        <v>0</v>
      </c>
      <c r="AU93" s="180">
        <v>1</v>
      </c>
      <c r="AV93" s="180"/>
      <c r="AW93" s="180"/>
      <c r="AX93" s="180"/>
      <c r="AY93" s="276">
        <f t="shared" si="43"/>
        <v>0</v>
      </c>
      <c r="AZ93" s="180">
        <v>1</v>
      </c>
      <c r="BA93" s="180"/>
      <c r="BB93" s="180"/>
      <c r="BC93" s="180"/>
      <c r="BD93" s="276">
        <f t="shared" si="44"/>
        <v>0</v>
      </c>
      <c r="BE93" s="180">
        <v>1</v>
      </c>
      <c r="BF93" s="180"/>
      <c r="BG93" s="180"/>
      <c r="BH93" s="180"/>
      <c r="BI93" s="276">
        <f t="shared" si="45"/>
        <v>0</v>
      </c>
      <c r="BJ93" s="153">
        <f t="shared" si="46"/>
        <v>0</v>
      </c>
      <c r="BK93" s="182">
        <v>0</v>
      </c>
      <c r="BL93" s="153">
        <f t="shared" si="32"/>
        <v>0</v>
      </c>
      <c r="BM93" s="153" t="str">
        <f t="shared" si="47"/>
        <v>geen actie</v>
      </c>
      <c r="BN93" s="149">
        <v>92</v>
      </c>
    </row>
    <row r="94" spans="1:66" s="211" customFormat="1" x14ac:dyDescent="0.25">
      <c r="A94" s="149">
        <v>93</v>
      </c>
      <c r="B94" s="149" t="str">
        <f t="shared" si="33"/>
        <v>v</v>
      </c>
      <c r="C94" s="202"/>
      <c r="D94" s="311"/>
      <c r="E94" s="153"/>
      <c r="F94" s="153"/>
      <c r="G94" s="153">
        <f t="shared" si="34"/>
        <v>0</v>
      </c>
      <c r="H94" s="153"/>
      <c r="I94" s="178">
        <f>Aantallen!$B$1-H94</f>
        <v>2020</v>
      </c>
      <c r="J94" s="187">
        <f t="shared" si="35"/>
        <v>0</v>
      </c>
      <c r="K94" s="164"/>
      <c r="L94" s="180">
        <v>1</v>
      </c>
      <c r="M94" s="180"/>
      <c r="N94" s="180"/>
      <c r="O94" s="180"/>
      <c r="P94" s="276">
        <f t="shared" si="36"/>
        <v>0</v>
      </c>
      <c r="Q94" s="180">
        <v>1</v>
      </c>
      <c r="R94" s="180"/>
      <c r="S94" s="180"/>
      <c r="T94" s="180"/>
      <c r="U94" s="276">
        <f t="shared" si="37"/>
        <v>0</v>
      </c>
      <c r="V94" s="180">
        <v>1</v>
      </c>
      <c r="W94" s="180"/>
      <c r="X94" s="180"/>
      <c r="Y94" s="180"/>
      <c r="Z94" s="276">
        <f t="shared" si="38"/>
        <v>0</v>
      </c>
      <c r="AA94" s="180">
        <v>1</v>
      </c>
      <c r="AB94" s="180"/>
      <c r="AC94" s="180"/>
      <c r="AD94" s="180"/>
      <c r="AE94" s="276">
        <f t="shared" si="39"/>
        <v>0</v>
      </c>
      <c r="AF94" s="180">
        <v>1</v>
      </c>
      <c r="AG94" s="180"/>
      <c r="AH94" s="180"/>
      <c r="AI94" s="180"/>
      <c r="AJ94" s="276">
        <f t="shared" si="40"/>
        <v>0</v>
      </c>
      <c r="AK94" s="180">
        <v>1</v>
      </c>
      <c r="AL94" s="180"/>
      <c r="AM94" s="180"/>
      <c r="AN94" s="180"/>
      <c r="AO94" s="276">
        <f t="shared" si="41"/>
        <v>0</v>
      </c>
      <c r="AP94" s="180">
        <v>1</v>
      </c>
      <c r="AQ94" s="180"/>
      <c r="AR94" s="180"/>
      <c r="AS94" s="180"/>
      <c r="AT94" s="276">
        <f t="shared" si="42"/>
        <v>0</v>
      </c>
      <c r="AU94" s="180">
        <v>1</v>
      </c>
      <c r="AV94" s="180"/>
      <c r="AW94" s="180"/>
      <c r="AX94" s="180"/>
      <c r="AY94" s="276">
        <f t="shared" si="43"/>
        <v>0</v>
      </c>
      <c r="AZ94" s="180">
        <v>1</v>
      </c>
      <c r="BA94" s="180"/>
      <c r="BB94" s="180"/>
      <c r="BC94" s="180"/>
      <c r="BD94" s="276">
        <f t="shared" si="44"/>
        <v>0</v>
      </c>
      <c r="BE94" s="180">
        <v>1</v>
      </c>
      <c r="BF94" s="180"/>
      <c r="BG94" s="180"/>
      <c r="BH94" s="180"/>
      <c r="BI94" s="276">
        <f t="shared" si="45"/>
        <v>0</v>
      </c>
      <c r="BJ94" s="153">
        <f t="shared" si="46"/>
        <v>0</v>
      </c>
      <c r="BK94" s="182">
        <v>0</v>
      </c>
      <c r="BL94" s="153">
        <f t="shared" si="32"/>
        <v>0</v>
      </c>
      <c r="BM94" s="153" t="str">
        <f t="shared" si="47"/>
        <v>geen actie</v>
      </c>
      <c r="BN94" s="149">
        <v>93</v>
      </c>
    </row>
    <row r="95" spans="1:66" s="211" customFormat="1" x14ac:dyDescent="0.25">
      <c r="A95" s="149">
        <v>94</v>
      </c>
      <c r="B95" s="149" t="str">
        <f t="shared" si="33"/>
        <v>v</v>
      </c>
      <c r="C95" s="202"/>
      <c r="D95" s="311"/>
      <c r="E95" s="153"/>
      <c r="F95" s="153"/>
      <c r="G95" s="153">
        <f t="shared" si="34"/>
        <v>0</v>
      </c>
      <c r="H95" s="153"/>
      <c r="I95" s="178">
        <f>Aantallen!$B$1-H95</f>
        <v>2020</v>
      </c>
      <c r="J95" s="187">
        <f t="shared" si="35"/>
        <v>0</v>
      </c>
      <c r="K95" s="164"/>
      <c r="L95" s="180">
        <v>1</v>
      </c>
      <c r="M95" s="180"/>
      <c r="N95" s="180"/>
      <c r="O95" s="180"/>
      <c r="P95" s="276">
        <f t="shared" si="36"/>
        <v>0</v>
      </c>
      <c r="Q95" s="180">
        <v>1</v>
      </c>
      <c r="R95" s="180"/>
      <c r="S95" s="180"/>
      <c r="T95" s="180"/>
      <c r="U95" s="276">
        <f t="shared" si="37"/>
        <v>0</v>
      </c>
      <c r="V95" s="180">
        <v>1</v>
      </c>
      <c r="W95" s="180"/>
      <c r="X95" s="180"/>
      <c r="Y95" s="180"/>
      <c r="Z95" s="276">
        <f t="shared" si="38"/>
        <v>0</v>
      </c>
      <c r="AA95" s="180">
        <v>1</v>
      </c>
      <c r="AB95" s="180"/>
      <c r="AC95" s="180"/>
      <c r="AD95" s="180"/>
      <c r="AE95" s="276">
        <f t="shared" si="39"/>
        <v>0</v>
      </c>
      <c r="AF95" s="180">
        <v>1</v>
      </c>
      <c r="AG95" s="180"/>
      <c r="AH95" s="180"/>
      <c r="AI95" s="180"/>
      <c r="AJ95" s="276">
        <f t="shared" si="40"/>
        <v>0</v>
      </c>
      <c r="AK95" s="180">
        <v>1</v>
      </c>
      <c r="AL95" s="180"/>
      <c r="AM95" s="180"/>
      <c r="AN95" s="180"/>
      <c r="AO95" s="276">
        <f t="shared" si="41"/>
        <v>0</v>
      </c>
      <c r="AP95" s="180">
        <v>1</v>
      </c>
      <c r="AQ95" s="180"/>
      <c r="AR95" s="180"/>
      <c r="AS95" s="180"/>
      <c r="AT95" s="276">
        <f t="shared" si="42"/>
        <v>0</v>
      </c>
      <c r="AU95" s="180">
        <v>1</v>
      </c>
      <c r="AV95" s="180"/>
      <c r="AW95" s="180"/>
      <c r="AX95" s="180"/>
      <c r="AY95" s="276">
        <f t="shared" si="43"/>
        <v>0</v>
      </c>
      <c r="AZ95" s="180">
        <v>1</v>
      </c>
      <c r="BA95" s="180"/>
      <c r="BB95" s="180"/>
      <c r="BC95" s="180"/>
      <c r="BD95" s="276">
        <f t="shared" si="44"/>
        <v>0</v>
      </c>
      <c r="BE95" s="180">
        <v>1</v>
      </c>
      <c r="BF95" s="180"/>
      <c r="BG95" s="180"/>
      <c r="BH95" s="180"/>
      <c r="BI95" s="276">
        <f t="shared" si="45"/>
        <v>0</v>
      </c>
      <c r="BJ95" s="153">
        <f t="shared" si="46"/>
        <v>0</v>
      </c>
      <c r="BK95" s="182">
        <v>0</v>
      </c>
      <c r="BL95" s="153">
        <f t="shared" si="32"/>
        <v>0</v>
      </c>
      <c r="BM95" s="153" t="str">
        <f t="shared" si="47"/>
        <v>geen actie</v>
      </c>
      <c r="BN95" s="149">
        <v>94</v>
      </c>
    </row>
    <row r="96" spans="1:66" s="211" customFormat="1" x14ac:dyDescent="0.25">
      <c r="A96" s="149">
        <v>95</v>
      </c>
      <c r="B96" s="149" t="str">
        <f t="shared" si="33"/>
        <v>v</v>
      </c>
      <c r="C96" s="202"/>
      <c r="D96" s="311"/>
      <c r="E96" s="153"/>
      <c r="F96" s="153"/>
      <c r="G96" s="153">
        <f t="shared" si="34"/>
        <v>0</v>
      </c>
      <c r="H96" s="153"/>
      <c r="I96" s="178">
        <f>Aantallen!$B$1-H96</f>
        <v>2020</v>
      </c>
      <c r="J96" s="187">
        <f t="shared" si="35"/>
        <v>0</v>
      </c>
      <c r="K96" s="164"/>
      <c r="L96" s="180">
        <v>1</v>
      </c>
      <c r="M96" s="180"/>
      <c r="N96" s="180"/>
      <c r="O96" s="180"/>
      <c r="P96" s="276">
        <f t="shared" si="36"/>
        <v>0</v>
      </c>
      <c r="Q96" s="180">
        <v>1</v>
      </c>
      <c r="R96" s="180"/>
      <c r="S96" s="180"/>
      <c r="T96" s="180"/>
      <c r="U96" s="276">
        <f t="shared" si="37"/>
        <v>0</v>
      </c>
      <c r="V96" s="180">
        <v>1</v>
      </c>
      <c r="W96" s="180"/>
      <c r="X96" s="180"/>
      <c r="Y96" s="180"/>
      <c r="Z96" s="276">
        <f t="shared" si="38"/>
        <v>0</v>
      </c>
      <c r="AA96" s="180">
        <v>1</v>
      </c>
      <c r="AB96" s="180"/>
      <c r="AC96" s="180"/>
      <c r="AD96" s="180"/>
      <c r="AE96" s="276">
        <f t="shared" si="39"/>
        <v>0</v>
      </c>
      <c r="AF96" s="180">
        <v>1</v>
      </c>
      <c r="AG96" s="180"/>
      <c r="AH96" s="180"/>
      <c r="AI96" s="180"/>
      <c r="AJ96" s="276">
        <f t="shared" si="40"/>
        <v>0</v>
      </c>
      <c r="AK96" s="180">
        <v>1</v>
      </c>
      <c r="AL96" s="180"/>
      <c r="AM96" s="180"/>
      <c r="AN96" s="180"/>
      <c r="AO96" s="276">
        <f t="shared" si="41"/>
        <v>0</v>
      </c>
      <c r="AP96" s="180">
        <v>1</v>
      </c>
      <c r="AQ96" s="180"/>
      <c r="AR96" s="180"/>
      <c r="AS96" s="180"/>
      <c r="AT96" s="276">
        <f t="shared" si="42"/>
        <v>0</v>
      </c>
      <c r="AU96" s="180">
        <v>1</v>
      </c>
      <c r="AV96" s="180"/>
      <c r="AW96" s="180"/>
      <c r="AX96" s="180"/>
      <c r="AY96" s="276">
        <f t="shared" si="43"/>
        <v>0</v>
      </c>
      <c r="AZ96" s="180">
        <v>1</v>
      </c>
      <c r="BA96" s="180"/>
      <c r="BB96" s="180"/>
      <c r="BC96" s="180"/>
      <c r="BD96" s="276">
        <f t="shared" si="44"/>
        <v>0</v>
      </c>
      <c r="BE96" s="180">
        <v>1</v>
      </c>
      <c r="BF96" s="180"/>
      <c r="BG96" s="180"/>
      <c r="BH96" s="180"/>
      <c r="BI96" s="276">
        <f t="shared" si="45"/>
        <v>0</v>
      </c>
      <c r="BJ96" s="153">
        <f t="shared" si="46"/>
        <v>0</v>
      </c>
      <c r="BK96" s="182">
        <v>0</v>
      </c>
      <c r="BL96" s="153">
        <f t="shared" ref="BL96:BL124" si="48">BJ96-BK96</f>
        <v>0</v>
      </c>
      <c r="BM96" s="153" t="str">
        <f t="shared" si="47"/>
        <v>geen actie</v>
      </c>
      <c r="BN96" s="149">
        <v>95</v>
      </c>
    </row>
    <row r="97" spans="1:66" s="211" customFormat="1" x14ac:dyDescent="0.25">
      <c r="A97" s="149">
        <v>96</v>
      </c>
      <c r="B97" s="149" t="str">
        <f t="shared" si="33"/>
        <v>v</v>
      </c>
      <c r="C97" s="202"/>
      <c r="D97" s="311"/>
      <c r="E97" s="153"/>
      <c r="F97" s="153"/>
      <c r="G97" s="153">
        <f t="shared" si="34"/>
        <v>0</v>
      </c>
      <c r="H97" s="153"/>
      <c r="I97" s="178">
        <f>Aantallen!$B$1-H97</f>
        <v>2020</v>
      </c>
      <c r="J97" s="187">
        <f t="shared" si="35"/>
        <v>0</v>
      </c>
      <c r="K97" s="164"/>
      <c r="L97" s="180">
        <v>1</v>
      </c>
      <c r="M97" s="180"/>
      <c r="N97" s="180"/>
      <c r="O97" s="180"/>
      <c r="P97" s="276">
        <f t="shared" si="36"/>
        <v>0</v>
      </c>
      <c r="Q97" s="180">
        <v>1</v>
      </c>
      <c r="R97" s="180"/>
      <c r="S97" s="180"/>
      <c r="T97" s="180"/>
      <c r="U97" s="276">
        <f t="shared" si="37"/>
        <v>0</v>
      </c>
      <c r="V97" s="180">
        <v>1</v>
      </c>
      <c r="W97" s="180"/>
      <c r="X97" s="180"/>
      <c r="Y97" s="180"/>
      <c r="Z97" s="276">
        <f t="shared" si="38"/>
        <v>0</v>
      </c>
      <c r="AA97" s="180">
        <v>1</v>
      </c>
      <c r="AB97" s="180"/>
      <c r="AC97" s="180"/>
      <c r="AD97" s="180"/>
      <c r="AE97" s="276">
        <f t="shared" si="39"/>
        <v>0</v>
      </c>
      <c r="AF97" s="180">
        <v>1</v>
      </c>
      <c r="AG97" s="180"/>
      <c r="AH97" s="180"/>
      <c r="AI97" s="180"/>
      <c r="AJ97" s="276">
        <f t="shared" si="40"/>
        <v>0</v>
      </c>
      <c r="AK97" s="180">
        <v>1</v>
      </c>
      <c r="AL97" s="180"/>
      <c r="AM97" s="180"/>
      <c r="AN97" s="180"/>
      <c r="AO97" s="276">
        <f t="shared" si="41"/>
        <v>0</v>
      </c>
      <c r="AP97" s="180">
        <v>1</v>
      </c>
      <c r="AQ97" s="180"/>
      <c r="AR97" s="180"/>
      <c r="AS97" s="180"/>
      <c r="AT97" s="276">
        <f t="shared" si="42"/>
        <v>0</v>
      </c>
      <c r="AU97" s="180">
        <v>1</v>
      </c>
      <c r="AV97" s="180"/>
      <c r="AW97" s="180"/>
      <c r="AX97" s="180"/>
      <c r="AY97" s="276">
        <f t="shared" si="43"/>
        <v>0</v>
      </c>
      <c r="AZ97" s="180">
        <v>1</v>
      </c>
      <c r="BA97" s="180"/>
      <c r="BB97" s="180"/>
      <c r="BC97" s="180"/>
      <c r="BD97" s="276">
        <f t="shared" si="44"/>
        <v>0</v>
      </c>
      <c r="BE97" s="180">
        <v>1</v>
      </c>
      <c r="BF97" s="180"/>
      <c r="BG97" s="180"/>
      <c r="BH97" s="180"/>
      <c r="BI97" s="276">
        <f t="shared" si="45"/>
        <v>0</v>
      </c>
      <c r="BJ97" s="153">
        <f t="shared" si="46"/>
        <v>0</v>
      </c>
      <c r="BK97" s="182">
        <v>0</v>
      </c>
      <c r="BL97" s="153">
        <f t="shared" si="48"/>
        <v>0</v>
      </c>
      <c r="BM97" s="153" t="str">
        <f t="shared" si="47"/>
        <v>geen actie</v>
      </c>
      <c r="BN97" s="149">
        <v>96</v>
      </c>
    </row>
    <row r="98" spans="1:66" s="211" customFormat="1" x14ac:dyDescent="0.25">
      <c r="A98" s="149">
        <v>97</v>
      </c>
      <c r="B98" s="149" t="str">
        <f t="shared" ref="B98:B124" si="49">IF(A98=BN98,"v","x")</f>
        <v>v</v>
      </c>
      <c r="C98" s="202"/>
      <c r="D98" s="311"/>
      <c r="E98" s="153"/>
      <c r="F98" s="153"/>
      <c r="G98" s="153">
        <f t="shared" ref="G98:G122" si="50">SUM(K98+P98+U98+Z98+AE98+AJ98+AO98+AT98+AY98+BD98+BI98)</f>
        <v>0</v>
      </c>
      <c r="H98" s="153"/>
      <c r="I98" s="178">
        <f>Aantallen!$B$1-H98</f>
        <v>2020</v>
      </c>
      <c r="J98" s="187">
        <f t="shared" ref="J98:J124" si="51">G98-K98</f>
        <v>0</v>
      </c>
      <c r="K98" s="164"/>
      <c r="L98" s="180">
        <v>1</v>
      </c>
      <c r="M98" s="180"/>
      <c r="N98" s="180"/>
      <c r="O98" s="180"/>
      <c r="P98" s="276">
        <f t="shared" ref="P98:P124" si="52">(SUM(M98*10+N98)/L98*10)+O98</f>
        <v>0</v>
      </c>
      <c r="Q98" s="180">
        <v>1</v>
      </c>
      <c r="R98" s="180"/>
      <c r="S98" s="180"/>
      <c r="T98" s="180"/>
      <c r="U98" s="276">
        <f t="shared" ref="U98:U124" si="53">(SUM(R98*10+S98)/Q98*10)+T98</f>
        <v>0</v>
      </c>
      <c r="V98" s="180">
        <v>1</v>
      </c>
      <c r="W98" s="180"/>
      <c r="X98" s="180"/>
      <c r="Y98" s="180"/>
      <c r="Z98" s="276">
        <f t="shared" ref="Z98:Z124" si="54">(SUM(W98*10+X98)/V98*10)+Y98</f>
        <v>0</v>
      </c>
      <c r="AA98" s="180">
        <v>1</v>
      </c>
      <c r="AB98" s="180"/>
      <c r="AC98" s="180"/>
      <c r="AD98" s="180"/>
      <c r="AE98" s="276">
        <f t="shared" ref="AE98:AE124" si="55">(SUM(AB98*10+AC98)/AA98*10)+AD98</f>
        <v>0</v>
      </c>
      <c r="AF98" s="180">
        <v>1</v>
      </c>
      <c r="AG98" s="180"/>
      <c r="AH98" s="180"/>
      <c r="AI98" s="180"/>
      <c r="AJ98" s="276">
        <f t="shared" ref="AJ98:AJ124" si="56">(SUM(AG98*10+AH98)/AF98*10)+AI98</f>
        <v>0</v>
      </c>
      <c r="AK98" s="180">
        <v>1</v>
      </c>
      <c r="AL98" s="180"/>
      <c r="AM98" s="180"/>
      <c r="AN98" s="180"/>
      <c r="AO98" s="276">
        <f t="shared" ref="AO98:AO124" si="57">(SUM(AL98*10+AM98)/AK98*10)+AN98</f>
        <v>0</v>
      </c>
      <c r="AP98" s="180">
        <v>1</v>
      </c>
      <c r="AQ98" s="180"/>
      <c r="AR98" s="180"/>
      <c r="AS98" s="180"/>
      <c r="AT98" s="276">
        <f t="shared" ref="AT98:AT124" si="58">(SUM(AQ98*10+AR98)/AP98*10)+AS98</f>
        <v>0</v>
      </c>
      <c r="AU98" s="180">
        <v>1</v>
      </c>
      <c r="AV98" s="180"/>
      <c r="AW98" s="180"/>
      <c r="AX98" s="180"/>
      <c r="AY98" s="276">
        <f t="shared" ref="AY98:AY124" si="59">(SUM(AV98*10+AW98)/AU98*10)+AX98</f>
        <v>0</v>
      </c>
      <c r="AZ98" s="180">
        <v>1</v>
      </c>
      <c r="BA98" s="180"/>
      <c r="BB98" s="180"/>
      <c r="BC98" s="180"/>
      <c r="BD98" s="276">
        <f t="shared" ref="BD98:BD124" si="60">(SUM(BA98*10+BB98)/AZ98*10)+BC98</f>
        <v>0</v>
      </c>
      <c r="BE98" s="180">
        <v>1</v>
      </c>
      <c r="BF98" s="180"/>
      <c r="BG98" s="180"/>
      <c r="BH98" s="180"/>
      <c r="BI98" s="276">
        <f t="shared" ref="BI98:BI124" si="61">(SUM(BF98*10+BG98)/BE98*10)+BH98</f>
        <v>0</v>
      </c>
      <c r="BJ98" s="153">
        <f t="shared" ref="BJ98:BJ124" si="62">IF(G98&lt;250,0,IF(G98&lt;500,250,IF(G98&lt;750,"500",IF(G98&lt;1000,750,IF(G98&lt;1500,1000,IF(G98&lt;2000,1500,IF(G98&lt;2500,2000,IF(G98&lt;3000,2500,3000))))))))</f>
        <v>0</v>
      </c>
      <c r="BK98" s="182">
        <v>0</v>
      </c>
      <c r="BL98" s="153">
        <f t="shared" si="48"/>
        <v>0</v>
      </c>
      <c r="BM98" s="153" t="str">
        <f t="shared" ref="BM98:BM124" si="63">IF(BL98=0,"geen actie",CONCATENATE("diploma uitschrijven: ",BJ98," punten"))</f>
        <v>geen actie</v>
      </c>
      <c r="BN98" s="149">
        <v>97</v>
      </c>
    </row>
    <row r="99" spans="1:66" s="211" customFormat="1" x14ac:dyDescent="0.25">
      <c r="A99" s="149">
        <v>98</v>
      </c>
      <c r="B99" s="149" t="str">
        <f t="shared" si="49"/>
        <v>v</v>
      </c>
      <c r="C99" s="202"/>
      <c r="D99" s="311"/>
      <c r="E99" s="153"/>
      <c r="F99" s="153"/>
      <c r="G99" s="153">
        <f t="shared" si="50"/>
        <v>0</v>
      </c>
      <c r="H99" s="153"/>
      <c r="I99" s="178">
        <f>Aantallen!$B$1-H99</f>
        <v>2020</v>
      </c>
      <c r="J99" s="187">
        <f t="shared" si="51"/>
        <v>0</v>
      </c>
      <c r="K99" s="164"/>
      <c r="L99" s="180">
        <v>1</v>
      </c>
      <c r="M99" s="180"/>
      <c r="N99" s="180"/>
      <c r="O99" s="180"/>
      <c r="P99" s="276">
        <f t="shared" si="52"/>
        <v>0</v>
      </c>
      <c r="Q99" s="180">
        <v>1</v>
      </c>
      <c r="R99" s="180"/>
      <c r="S99" s="180"/>
      <c r="T99" s="180"/>
      <c r="U99" s="276">
        <f t="shared" si="53"/>
        <v>0</v>
      </c>
      <c r="V99" s="180">
        <v>1</v>
      </c>
      <c r="W99" s="180"/>
      <c r="X99" s="180"/>
      <c r="Y99" s="180"/>
      <c r="Z99" s="276">
        <f t="shared" si="54"/>
        <v>0</v>
      </c>
      <c r="AA99" s="180">
        <v>1</v>
      </c>
      <c r="AB99" s="180"/>
      <c r="AC99" s="180"/>
      <c r="AD99" s="180"/>
      <c r="AE99" s="276">
        <f t="shared" si="55"/>
        <v>0</v>
      </c>
      <c r="AF99" s="180">
        <v>1</v>
      </c>
      <c r="AG99" s="180"/>
      <c r="AH99" s="180"/>
      <c r="AI99" s="180"/>
      <c r="AJ99" s="276">
        <f t="shared" si="56"/>
        <v>0</v>
      </c>
      <c r="AK99" s="180">
        <v>1</v>
      </c>
      <c r="AL99" s="180"/>
      <c r="AM99" s="180"/>
      <c r="AN99" s="180"/>
      <c r="AO99" s="276">
        <f t="shared" si="57"/>
        <v>0</v>
      </c>
      <c r="AP99" s="180">
        <v>1</v>
      </c>
      <c r="AQ99" s="180"/>
      <c r="AR99" s="180"/>
      <c r="AS99" s="180"/>
      <c r="AT99" s="276">
        <f t="shared" si="58"/>
        <v>0</v>
      </c>
      <c r="AU99" s="180">
        <v>1</v>
      </c>
      <c r="AV99" s="180"/>
      <c r="AW99" s="180"/>
      <c r="AX99" s="180"/>
      <c r="AY99" s="276">
        <f t="shared" si="59"/>
        <v>0</v>
      </c>
      <c r="AZ99" s="180">
        <v>1</v>
      </c>
      <c r="BA99" s="180"/>
      <c r="BB99" s="180"/>
      <c r="BC99" s="180"/>
      <c r="BD99" s="276">
        <f t="shared" si="60"/>
        <v>0</v>
      </c>
      <c r="BE99" s="180">
        <v>1</v>
      </c>
      <c r="BF99" s="180"/>
      <c r="BG99" s="180"/>
      <c r="BH99" s="180"/>
      <c r="BI99" s="276">
        <f t="shared" si="61"/>
        <v>0</v>
      </c>
      <c r="BJ99" s="153">
        <f t="shared" si="62"/>
        <v>0</v>
      </c>
      <c r="BK99" s="182">
        <v>0</v>
      </c>
      <c r="BL99" s="153">
        <f t="shared" si="48"/>
        <v>0</v>
      </c>
      <c r="BM99" s="153" t="str">
        <f t="shared" si="63"/>
        <v>geen actie</v>
      </c>
      <c r="BN99" s="149">
        <v>98</v>
      </c>
    </row>
    <row r="100" spans="1:66" s="211" customFormat="1" x14ac:dyDescent="0.25">
      <c r="A100" s="149">
        <v>99</v>
      </c>
      <c r="B100" s="149" t="str">
        <f t="shared" si="49"/>
        <v>v</v>
      </c>
      <c r="C100" s="202"/>
      <c r="D100" s="311"/>
      <c r="E100" s="153"/>
      <c r="F100" s="153"/>
      <c r="G100" s="153">
        <f t="shared" si="50"/>
        <v>0</v>
      </c>
      <c r="H100" s="153"/>
      <c r="I100" s="178">
        <f>Aantallen!$B$1-H100</f>
        <v>2020</v>
      </c>
      <c r="J100" s="187">
        <f t="shared" si="51"/>
        <v>0</v>
      </c>
      <c r="K100" s="164"/>
      <c r="L100" s="180">
        <v>1</v>
      </c>
      <c r="M100" s="180"/>
      <c r="N100" s="180"/>
      <c r="O100" s="180"/>
      <c r="P100" s="276">
        <f t="shared" si="52"/>
        <v>0</v>
      </c>
      <c r="Q100" s="180">
        <v>1</v>
      </c>
      <c r="R100" s="180"/>
      <c r="S100" s="180"/>
      <c r="T100" s="180"/>
      <c r="U100" s="276">
        <f t="shared" si="53"/>
        <v>0</v>
      </c>
      <c r="V100" s="180">
        <v>1</v>
      </c>
      <c r="W100" s="180"/>
      <c r="X100" s="180"/>
      <c r="Y100" s="180"/>
      <c r="Z100" s="276">
        <f t="shared" si="54"/>
        <v>0</v>
      </c>
      <c r="AA100" s="180">
        <v>1</v>
      </c>
      <c r="AB100" s="180"/>
      <c r="AC100" s="180"/>
      <c r="AD100" s="180"/>
      <c r="AE100" s="276">
        <f t="shared" si="55"/>
        <v>0</v>
      </c>
      <c r="AF100" s="180">
        <v>1</v>
      </c>
      <c r="AG100" s="180"/>
      <c r="AH100" s="180"/>
      <c r="AI100" s="180"/>
      <c r="AJ100" s="276">
        <f t="shared" si="56"/>
        <v>0</v>
      </c>
      <c r="AK100" s="180">
        <v>1</v>
      </c>
      <c r="AL100" s="180"/>
      <c r="AM100" s="180"/>
      <c r="AN100" s="180"/>
      <c r="AO100" s="276">
        <f t="shared" si="57"/>
        <v>0</v>
      </c>
      <c r="AP100" s="180">
        <v>1</v>
      </c>
      <c r="AQ100" s="180"/>
      <c r="AR100" s="180"/>
      <c r="AS100" s="180"/>
      <c r="AT100" s="276">
        <f t="shared" si="58"/>
        <v>0</v>
      </c>
      <c r="AU100" s="180">
        <v>1</v>
      </c>
      <c r="AV100" s="180"/>
      <c r="AW100" s="180"/>
      <c r="AX100" s="180"/>
      <c r="AY100" s="276">
        <f t="shared" si="59"/>
        <v>0</v>
      </c>
      <c r="AZ100" s="180">
        <v>1</v>
      </c>
      <c r="BA100" s="180"/>
      <c r="BB100" s="180"/>
      <c r="BC100" s="180"/>
      <c r="BD100" s="276">
        <f t="shared" si="60"/>
        <v>0</v>
      </c>
      <c r="BE100" s="180">
        <v>1</v>
      </c>
      <c r="BF100" s="180"/>
      <c r="BG100" s="180"/>
      <c r="BH100" s="180"/>
      <c r="BI100" s="276">
        <f t="shared" si="61"/>
        <v>0</v>
      </c>
      <c r="BJ100" s="153">
        <f t="shared" si="62"/>
        <v>0</v>
      </c>
      <c r="BK100" s="182">
        <v>0</v>
      </c>
      <c r="BL100" s="153">
        <f t="shared" si="48"/>
        <v>0</v>
      </c>
      <c r="BM100" s="153" t="str">
        <f t="shared" si="63"/>
        <v>geen actie</v>
      </c>
      <c r="BN100" s="149">
        <v>99</v>
      </c>
    </row>
    <row r="101" spans="1:66" s="211" customFormat="1" x14ac:dyDescent="0.25">
      <c r="A101" s="149">
        <v>100</v>
      </c>
      <c r="B101" s="149" t="str">
        <f t="shared" si="49"/>
        <v>v</v>
      </c>
      <c r="C101" s="202"/>
      <c r="D101" s="311"/>
      <c r="E101" s="153"/>
      <c r="F101" s="153"/>
      <c r="G101" s="153">
        <f t="shared" si="50"/>
        <v>0</v>
      </c>
      <c r="H101" s="153"/>
      <c r="I101" s="178">
        <f>Aantallen!$B$1-H101</f>
        <v>2020</v>
      </c>
      <c r="J101" s="187">
        <f t="shared" si="51"/>
        <v>0</v>
      </c>
      <c r="K101" s="164"/>
      <c r="L101" s="180">
        <v>1</v>
      </c>
      <c r="M101" s="180"/>
      <c r="N101" s="180"/>
      <c r="O101" s="180"/>
      <c r="P101" s="276">
        <f t="shared" si="52"/>
        <v>0</v>
      </c>
      <c r="Q101" s="180">
        <v>1</v>
      </c>
      <c r="R101" s="180"/>
      <c r="S101" s="180"/>
      <c r="T101" s="180"/>
      <c r="U101" s="276">
        <f t="shared" si="53"/>
        <v>0</v>
      </c>
      <c r="V101" s="180">
        <v>1</v>
      </c>
      <c r="W101" s="180"/>
      <c r="X101" s="180"/>
      <c r="Y101" s="180"/>
      <c r="Z101" s="276">
        <f t="shared" si="54"/>
        <v>0</v>
      </c>
      <c r="AA101" s="180">
        <v>1</v>
      </c>
      <c r="AB101" s="180"/>
      <c r="AC101" s="180"/>
      <c r="AD101" s="180"/>
      <c r="AE101" s="276">
        <f t="shared" si="55"/>
        <v>0</v>
      </c>
      <c r="AF101" s="180">
        <v>1</v>
      </c>
      <c r="AG101" s="180"/>
      <c r="AH101" s="180"/>
      <c r="AI101" s="180"/>
      <c r="AJ101" s="276">
        <f t="shared" si="56"/>
        <v>0</v>
      </c>
      <c r="AK101" s="180">
        <v>1</v>
      </c>
      <c r="AL101" s="180"/>
      <c r="AM101" s="180"/>
      <c r="AN101" s="180"/>
      <c r="AO101" s="276">
        <f t="shared" si="57"/>
        <v>0</v>
      </c>
      <c r="AP101" s="180">
        <v>1</v>
      </c>
      <c r="AQ101" s="180"/>
      <c r="AR101" s="180"/>
      <c r="AS101" s="180"/>
      <c r="AT101" s="276">
        <f t="shared" si="58"/>
        <v>0</v>
      </c>
      <c r="AU101" s="180">
        <v>1</v>
      </c>
      <c r="AV101" s="180"/>
      <c r="AW101" s="180"/>
      <c r="AX101" s="180"/>
      <c r="AY101" s="276">
        <f t="shared" si="59"/>
        <v>0</v>
      </c>
      <c r="AZ101" s="180">
        <v>1</v>
      </c>
      <c r="BA101" s="180"/>
      <c r="BB101" s="180"/>
      <c r="BC101" s="180"/>
      <c r="BD101" s="276">
        <f t="shared" si="60"/>
        <v>0</v>
      </c>
      <c r="BE101" s="180">
        <v>1</v>
      </c>
      <c r="BF101" s="180"/>
      <c r="BG101" s="180"/>
      <c r="BH101" s="180"/>
      <c r="BI101" s="276">
        <f t="shared" si="61"/>
        <v>0</v>
      </c>
      <c r="BJ101" s="153">
        <f t="shared" si="62"/>
        <v>0</v>
      </c>
      <c r="BK101" s="182">
        <v>0</v>
      </c>
      <c r="BL101" s="153">
        <f t="shared" si="48"/>
        <v>0</v>
      </c>
      <c r="BM101" s="153" t="str">
        <f t="shared" si="63"/>
        <v>geen actie</v>
      </c>
      <c r="BN101" s="149">
        <v>100</v>
      </c>
    </row>
    <row r="102" spans="1:66" s="211" customFormat="1" x14ac:dyDescent="0.25">
      <c r="A102" s="149">
        <v>101</v>
      </c>
      <c r="B102" s="149" t="str">
        <f t="shared" si="49"/>
        <v>v</v>
      </c>
      <c r="C102" s="202"/>
      <c r="D102" s="311"/>
      <c r="E102" s="153"/>
      <c r="F102" s="153"/>
      <c r="G102" s="153">
        <f t="shared" si="50"/>
        <v>0</v>
      </c>
      <c r="H102" s="153"/>
      <c r="I102" s="178">
        <f>Aantallen!$B$1-H102</f>
        <v>2020</v>
      </c>
      <c r="J102" s="187">
        <f t="shared" si="51"/>
        <v>0</v>
      </c>
      <c r="K102" s="164"/>
      <c r="L102" s="180">
        <v>1</v>
      </c>
      <c r="M102" s="180"/>
      <c r="N102" s="180"/>
      <c r="O102" s="180"/>
      <c r="P102" s="276">
        <f t="shared" si="52"/>
        <v>0</v>
      </c>
      <c r="Q102" s="180">
        <v>1</v>
      </c>
      <c r="R102" s="180"/>
      <c r="S102" s="180"/>
      <c r="T102" s="180"/>
      <c r="U102" s="276">
        <f t="shared" si="53"/>
        <v>0</v>
      </c>
      <c r="V102" s="180">
        <v>1</v>
      </c>
      <c r="W102" s="180"/>
      <c r="X102" s="180"/>
      <c r="Y102" s="180"/>
      <c r="Z102" s="276">
        <f t="shared" si="54"/>
        <v>0</v>
      </c>
      <c r="AA102" s="180">
        <v>1</v>
      </c>
      <c r="AB102" s="180"/>
      <c r="AC102" s="180"/>
      <c r="AD102" s="180"/>
      <c r="AE102" s="276">
        <f t="shared" si="55"/>
        <v>0</v>
      </c>
      <c r="AF102" s="180">
        <v>1</v>
      </c>
      <c r="AG102" s="180"/>
      <c r="AH102" s="180"/>
      <c r="AI102" s="180"/>
      <c r="AJ102" s="276">
        <f t="shared" si="56"/>
        <v>0</v>
      </c>
      <c r="AK102" s="180">
        <v>1</v>
      </c>
      <c r="AL102" s="180"/>
      <c r="AM102" s="180"/>
      <c r="AN102" s="180"/>
      <c r="AO102" s="276">
        <f t="shared" si="57"/>
        <v>0</v>
      </c>
      <c r="AP102" s="180">
        <v>1</v>
      </c>
      <c r="AQ102" s="180"/>
      <c r="AR102" s="180"/>
      <c r="AS102" s="180"/>
      <c r="AT102" s="276">
        <f t="shared" si="58"/>
        <v>0</v>
      </c>
      <c r="AU102" s="180">
        <v>1</v>
      </c>
      <c r="AV102" s="180"/>
      <c r="AW102" s="180"/>
      <c r="AX102" s="180"/>
      <c r="AY102" s="276">
        <f t="shared" si="59"/>
        <v>0</v>
      </c>
      <c r="AZ102" s="180">
        <v>1</v>
      </c>
      <c r="BA102" s="180"/>
      <c r="BB102" s="180"/>
      <c r="BC102" s="180"/>
      <c r="BD102" s="276">
        <f t="shared" si="60"/>
        <v>0</v>
      </c>
      <c r="BE102" s="180">
        <v>1</v>
      </c>
      <c r="BF102" s="180"/>
      <c r="BG102" s="180"/>
      <c r="BH102" s="180"/>
      <c r="BI102" s="276">
        <f t="shared" si="61"/>
        <v>0</v>
      </c>
      <c r="BJ102" s="153">
        <f t="shared" si="62"/>
        <v>0</v>
      </c>
      <c r="BK102" s="182">
        <v>0</v>
      </c>
      <c r="BL102" s="153">
        <f t="shared" si="48"/>
        <v>0</v>
      </c>
      <c r="BM102" s="153" t="str">
        <f t="shared" si="63"/>
        <v>geen actie</v>
      </c>
      <c r="BN102" s="149">
        <v>101</v>
      </c>
    </row>
    <row r="103" spans="1:66" s="211" customFormat="1" x14ac:dyDescent="0.25">
      <c r="A103" s="149">
        <v>102</v>
      </c>
      <c r="B103" s="149" t="str">
        <f t="shared" si="49"/>
        <v>v</v>
      </c>
      <c r="C103" s="202"/>
      <c r="D103" s="311"/>
      <c r="E103" s="153"/>
      <c r="F103" s="153"/>
      <c r="G103" s="153">
        <f t="shared" si="50"/>
        <v>0</v>
      </c>
      <c r="H103" s="153"/>
      <c r="I103" s="178">
        <f>Aantallen!$B$1-H103</f>
        <v>2020</v>
      </c>
      <c r="J103" s="187">
        <f t="shared" si="51"/>
        <v>0</v>
      </c>
      <c r="K103" s="164"/>
      <c r="L103" s="180">
        <v>1</v>
      </c>
      <c r="M103" s="180"/>
      <c r="N103" s="180"/>
      <c r="O103" s="180"/>
      <c r="P103" s="276">
        <f t="shared" si="52"/>
        <v>0</v>
      </c>
      <c r="Q103" s="180">
        <v>1</v>
      </c>
      <c r="R103" s="180"/>
      <c r="S103" s="180"/>
      <c r="T103" s="180"/>
      <c r="U103" s="276">
        <f t="shared" si="53"/>
        <v>0</v>
      </c>
      <c r="V103" s="180">
        <v>1</v>
      </c>
      <c r="W103" s="180"/>
      <c r="X103" s="180"/>
      <c r="Y103" s="180"/>
      <c r="Z103" s="276">
        <f t="shared" si="54"/>
        <v>0</v>
      </c>
      <c r="AA103" s="180">
        <v>1</v>
      </c>
      <c r="AB103" s="180"/>
      <c r="AC103" s="180"/>
      <c r="AD103" s="180"/>
      <c r="AE103" s="276">
        <f t="shared" si="55"/>
        <v>0</v>
      </c>
      <c r="AF103" s="180">
        <v>1</v>
      </c>
      <c r="AG103" s="180"/>
      <c r="AH103" s="180"/>
      <c r="AI103" s="180"/>
      <c r="AJ103" s="276">
        <f t="shared" si="56"/>
        <v>0</v>
      </c>
      <c r="AK103" s="180">
        <v>1</v>
      </c>
      <c r="AL103" s="180"/>
      <c r="AM103" s="180"/>
      <c r="AN103" s="180"/>
      <c r="AO103" s="276">
        <f t="shared" si="57"/>
        <v>0</v>
      </c>
      <c r="AP103" s="180">
        <v>1</v>
      </c>
      <c r="AQ103" s="180"/>
      <c r="AR103" s="180"/>
      <c r="AS103" s="180"/>
      <c r="AT103" s="276">
        <f t="shared" si="58"/>
        <v>0</v>
      </c>
      <c r="AU103" s="180">
        <v>1</v>
      </c>
      <c r="AV103" s="180"/>
      <c r="AW103" s="180"/>
      <c r="AX103" s="180"/>
      <c r="AY103" s="276">
        <f t="shared" si="59"/>
        <v>0</v>
      </c>
      <c r="AZ103" s="180">
        <v>1</v>
      </c>
      <c r="BA103" s="180"/>
      <c r="BB103" s="180"/>
      <c r="BC103" s="180"/>
      <c r="BD103" s="276">
        <f t="shared" si="60"/>
        <v>0</v>
      </c>
      <c r="BE103" s="180">
        <v>1</v>
      </c>
      <c r="BF103" s="180"/>
      <c r="BG103" s="180"/>
      <c r="BH103" s="180"/>
      <c r="BI103" s="276">
        <f t="shared" si="61"/>
        <v>0</v>
      </c>
      <c r="BJ103" s="153">
        <f t="shared" si="62"/>
        <v>0</v>
      </c>
      <c r="BK103" s="182">
        <v>0</v>
      </c>
      <c r="BL103" s="153">
        <f t="shared" si="48"/>
        <v>0</v>
      </c>
      <c r="BM103" s="153" t="str">
        <f t="shared" si="63"/>
        <v>geen actie</v>
      </c>
      <c r="BN103" s="149">
        <v>102</v>
      </c>
    </row>
    <row r="104" spans="1:66" s="211" customFormat="1" x14ac:dyDescent="0.25">
      <c r="A104" s="149">
        <v>103</v>
      </c>
      <c r="B104" s="149" t="str">
        <f t="shared" si="49"/>
        <v>v</v>
      </c>
      <c r="C104" s="202"/>
      <c r="D104" s="311"/>
      <c r="E104" s="153"/>
      <c r="F104" s="153"/>
      <c r="G104" s="153">
        <f t="shared" si="50"/>
        <v>0</v>
      </c>
      <c r="H104" s="153"/>
      <c r="I104" s="178">
        <f>Aantallen!$B$1-H104</f>
        <v>2020</v>
      </c>
      <c r="J104" s="187">
        <f t="shared" si="51"/>
        <v>0</v>
      </c>
      <c r="K104" s="164"/>
      <c r="L104" s="180">
        <v>1</v>
      </c>
      <c r="M104" s="180"/>
      <c r="N104" s="180"/>
      <c r="O104" s="180"/>
      <c r="P104" s="276">
        <f t="shared" si="52"/>
        <v>0</v>
      </c>
      <c r="Q104" s="180">
        <v>1</v>
      </c>
      <c r="R104" s="180"/>
      <c r="S104" s="180"/>
      <c r="T104" s="180"/>
      <c r="U104" s="276">
        <f t="shared" si="53"/>
        <v>0</v>
      </c>
      <c r="V104" s="180">
        <v>1</v>
      </c>
      <c r="W104" s="180"/>
      <c r="X104" s="180"/>
      <c r="Y104" s="180"/>
      <c r="Z104" s="276">
        <f t="shared" si="54"/>
        <v>0</v>
      </c>
      <c r="AA104" s="180">
        <v>1</v>
      </c>
      <c r="AB104" s="180"/>
      <c r="AC104" s="180"/>
      <c r="AD104" s="180"/>
      <c r="AE104" s="276">
        <f t="shared" si="55"/>
        <v>0</v>
      </c>
      <c r="AF104" s="180">
        <v>1</v>
      </c>
      <c r="AG104" s="180"/>
      <c r="AH104" s="180"/>
      <c r="AI104" s="180"/>
      <c r="AJ104" s="276">
        <f t="shared" si="56"/>
        <v>0</v>
      </c>
      <c r="AK104" s="180">
        <v>1</v>
      </c>
      <c r="AL104" s="180"/>
      <c r="AM104" s="180"/>
      <c r="AN104" s="180"/>
      <c r="AO104" s="276">
        <f t="shared" si="57"/>
        <v>0</v>
      </c>
      <c r="AP104" s="180">
        <v>1</v>
      </c>
      <c r="AQ104" s="180"/>
      <c r="AR104" s="180"/>
      <c r="AS104" s="180"/>
      <c r="AT104" s="276">
        <f t="shared" si="58"/>
        <v>0</v>
      </c>
      <c r="AU104" s="180">
        <v>1</v>
      </c>
      <c r="AV104" s="180"/>
      <c r="AW104" s="180"/>
      <c r="AX104" s="180"/>
      <c r="AY104" s="276">
        <f t="shared" si="59"/>
        <v>0</v>
      </c>
      <c r="AZ104" s="180">
        <v>1</v>
      </c>
      <c r="BA104" s="180"/>
      <c r="BB104" s="180"/>
      <c r="BC104" s="180"/>
      <c r="BD104" s="276">
        <f t="shared" si="60"/>
        <v>0</v>
      </c>
      <c r="BE104" s="180">
        <v>1</v>
      </c>
      <c r="BF104" s="180"/>
      <c r="BG104" s="180"/>
      <c r="BH104" s="180"/>
      <c r="BI104" s="276">
        <f t="shared" si="61"/>
        <v>0</v>
      </c>
      <c r="BJ104" s="153">
        <f t="shared" si="62"/>
        <v>0</v>
      </c>
      <c r="BK104" s="182">
        <v>0</v>
      </c>
      <c r="BL104" s="153">
        <f t="shared" si="48"/>
        <v>0</v>
      </c>
      <c r="BM104" s="153" t="str">
        <f t="shared" si="63"/>
        <v>geen actie</v>
      </c>
      <c r="BN104" s="149">
        <v>103</v>
      </c>
    </row>
    <row r="105" spans="1:66" s="211" customFormat="1" x14ac:dyDescent="0.25">
      <c r="A105" s="149">
        <v>104</v>
      </c>
      <c r="B105" s="149" t="str">
        <f t="shared" si="49"/>
        <v>v</v>
      </c>
      <c r="C105" s="202"/>
      <c r="D105" s="311"/>
      <c r="E105" s="153"/>
      <c r="F105" s="153"/>
      <c r="G105" s="153">
        <f t="shared" si="50"/>
        <v>0</v>
      </c>
      <c r="H105" s="153"/>
      <c r="I105" s="178">
        <f>Aantallen!$B$1-H105</f>
        <v>2020</v>
      </c>
      <c r="J105" s="187">
        <f t="shared" si="51"/>
        <v>0</v>
      </c>
      <c r="K105" s="164"/>
      <c r="L105" s="180">
        <v>1</v>
      </c>
      <c r="M105" s="180"/>
      <c r="N105" s="180"/>
      <c r="O105" s="180"/>
      <c r="P105" s="276">
        <f t="shared" si="52"/>
        <v>0</v>
      </c>
      <c r="Q105" s="180">
        <v>1</v>
      </c>
      <c r="R105" s="180"/>
      <c r="S105" s="180"/>
      <c r="T105" s="180"/>
      <c r="U105" s="276">
        <f t="shared" si="53"/>
        <v>0</v>
      </c>
      <c r="V105" s="180">
        <v>1</v>
      </c>
      <c r="W105" s="180"/>
      <c r="X105" s="180"/>
      <c r="Y105" s="180"/>
      <c r="Z105" s="276">
        <f t="shared" si="54"/>
        <v>0</v>
      </c>
      <c r="AA105" s="180">
        <v>1</v>
      </c>
      <c r="AB105" s="180"/>
      <c r="AC105" s="180"/>
      <c r="AD105" s="180"/>
      <c r="AE105" s="276">
        <f t="shared" si="55"/>
        <v>0</v>
      </c>
      <c r="AF105" s="180">
        <v>1</v>
      </c>
      <c r="AG105" s="180"/>
      <c r="AH105" s="180"/>
      <c r="AI105" s="180"/>
      <c r="AJ105" s="276">
        <f t="shared" si="56"/>
        <v>0</v>
      </c>
      <c r="AK105" s="180">
        <v>1</v>
      </c>
      <c r="AL105" s="180"/>
      <c r="AM105" s="180"/>
      <c r="AN105" s="180"/>
      <c r="AO105" s="276">
        <f t="shared" si="57"/>
        <v>0</v>
      </c>
      <c r="AP105" s="180">
        <v>1</v>
      </c>
      <c r="AQ105" s="180"/>
      <c r="AR105" s="180"/>
      <c r="AS105" s="180"/>
      <c r="AT105" s="276">
        <f t="shared" si="58"/>
        <v>0</v>
      </c>
      <c r="AU105" s="180">
        <v>1</v>
      </c>
      <c r="AV105" s="180"/>
      <c r="AW105" s="180"/>
      <c r="AX105" s="180"/>
      <c r="AY105" s="276">
        <f t="shared" si="59"/>
        <v>0</v>
      </c>
      <c r="AZ105" s="180">
        <v>1</v>
      </c>
      <c r="BA105" s="180"/>
      <c r="BB105" s="180"/>
      <c r="BC105" s="180"/>
      <c r="BD105" s="276">
        <f t="shared" si="60"/>
        <v>0</v>
      </c>
      <c r="BE105" s="180">
        <v>1</v>
      </c>
      <c r="BF105" s="180"/>
      <c r="BG105" s="180"/>
      <c r="BH105" s="180"/>
      <c r="BI105" s="276">
        <f t="shared" si="61"/>
        <v>0</v>
      </c>
      <c r="BJ105" s="153">
        <f t="shared" si="62"/>
        <v>0</v>
      </c>
      <c r="BK105" s="182">
        <v>0</v>
      </c>
      <c r="BL105" s="153">
        <f t="shared" si="48"/>
        <v>0</v>
      </c>
      <c r="BM105" s="153" t="str">
        <f t="shared" si="63"/>
        <v>geen actie</v>
      </c>
      <c r="BN105" s="149">
        <v>104</v>
      </c>
    </row>
    <row r="106" spans="1:66" s="211" customFormat="1" x14ac:dyDescent="0.25">
      <c r="A106" s="149">
        <v>105</v>
      </c>
      <c r="B106" s="149" t="str">
        <f t="shared" si="49"/>
        <v>v</v>
      </c>
      <c r="C106" s="202"/>
      <c r="D106" s="311"/>
      <c r="E106" s="153"/>
      <c r="F106" s="153"/>
      <c r="G106" s="153">
        <f t="shared" si="50"/>
        <v>0</v>
      </c>
      <c r="H106" s="153"/>
      <c r="I106" s="178">
        <f>Aantallen!$B$1-H106</f>
        <v>2020</v>
      </c>
      <c r="J106" s="187">
        <f t="shared" si="51"/>
        <v>0</v>
      </c>
      <c r="K106" s="164"/>
      <c r="L106" s="180">
        <v>1</v>
      </c>
      <c r="M106" s="180"/>
      <c r="N106" s="180"/>
      <c r="O106" s="180"/>
      <c r="P106" s="276">
        <f t="shared" si="52"/>
        <v>0</v>
      </c>
      <c r="Q106" s="180">
        <v>1</v>
      </c>
      <c r="R106" s="180"/>
      <c r="S106" s="180"/>
      <c r="T106" s="180"/>
      <c r="U106" s="276">
        <f t="shared" si="53"/>
        <v>0</v>
      </c>
      <c r="V106" s="180">
        <v>1</v>
      </c>
      <c r="W106" s="180"/>
      <c r="X106" s="180"/>
      <c r="Y106" s="180"/>
      <c r="Z106" s="276">
        <f t="shared" si="54"/>
        <v>0</v>
      </c>
      <c r="AA106" s="180">
        <v>1</v>
      </c>
      <c r="AB106" s="180"/>
      <c r="AC106" s="180"/>
      <c r="AD106" s="180"/>
      <c r="AE106" s="276">
        <f t="shared" si="55"/>
        <v>0</v>
      </c>
      <c r="AF106" s="180">
        <v>1</v>
      </c>
      <c r="AG106" s="180"/>
      <c r="AH106" s="180"/>
      <c r="AI106" s="180"/>
      <c r="AJ106" s="276">
        <f t="shared" si="56"/>
        <v>0</v>
      </c>
      <c r="AK106" s="180">
        <v>1</v>
      </c>
      <c r="AL106" s="180"/>
      <c r="AM106" s="180"/>
      <c r="AN106" s="180"/>
      <c r="AO106" s="276">
        <f t="shared" si="57"/>
        <v>0</v>
      </c>
      <c r="AP106" s="180">
        <v>1</v>
      </c>
      <c r="AQ106" s="180"/>
      <c r="AR106" s="180"/>
      <c r="AS106" s="180"/>
      <c r="AT106" s="276">
        <f t="shared" si="58"/>
        <v>0</v>
      </c>
      <c r="AU106" s="180">
        <v>1</v>
      </c>
      <c r="AV106" s="180"/>
      <c r="AW106" s="180"/>
      <c r="AX106" s="180"/>
      <c r="AY106" s="276">
        <f t="shared" si="59"/>
        <v>0</v>
      </c>
      <c r="AZ106" s="180">
        <v>1</v>
      </c>
      <c r="BA106" s="180"/>
      <c r="BB106" s="180"/>
      <c r="BC106" s="180"/>
      <c r="BD106" s="276">
        <f t="shared" si="60"/>
        <v>0</v>
      </c>
      <c r="BE106" s="180">
        <v>1</v>
      </c>
      <c r="BF106" s="180"/>
      <c r="BG106" s="180"/>
      <c r="BH106" s="180"/>
      <c r="BI106" s="276">
        <f t="shared" si="61"/>
        <v>0</v>
      </c>
      <c r="BJ106" s="153">
        <f t="shared" si="62"/>
        <v>0</v>
      </c>
      <c r="BK106" s="182">
        <v>0</v>
      </c>
      <c r="BL106" s="153">
        <f t="shared" si="48"/>
        <v>0</v>
      </c>
      <c r="BM106" s="153" t="str">
        <f t="shared" si="63"/>
        <v>geen actie</v>
      </c>
      <c r="BN106" s="149">
        <v>105</v>
      </c>
    </row>
    <row r="107" spans="1:66" s="211" customFormat="1" x14ac:dyDescent="0.25">
      <c r="A107" s="149">
        <v>106</v>
      </c>
      <c r="B107" s="149" t="str">
        <f t="shared" si="49"/>
        <v>v</v>
      </c>
      <c r="C107" s="202"/>
      <c r="D107" s="311"/>
      <c r="E107" s="153"/>
      <c r="F107" s="153"/>
      <c r="G107" s="153">
        <f t="shared" si="50"/>
        <v>0</v>
      </c>
      <c r="H107" s="153"/>
      <c r="I107" s="178">
        <f>Aantallen!$B$1-H107</f>
        <v>2020</v>
      </c>
      <c r="J107" s="187">
        <f t="shared" si="51"/>
        <v>0</v>
      </c>
      <c r="K107" s="164"/>
      <c r="L107" s="180">
        <v>1</v>
      </c>
      <c r="M107" s="180"/>
      <c r="N107" s="180"/>
      <c r="O107" s="180"/>
      <c r="P107" s="276">
        <f t="shared" si="52"/>
        <v>0</v>
      </c>
      <c r="Q107" s="180">
        <v>1</v>
      </c>
      <c r="R107" s="180"/>
      <c r="S107" s="180"/>
      <c r="T107" s="180"/>
      <c r="U107" s="276">
        <f t="shared" si="53"/>
        <v>0</v>
      </c>
      <c r="V107" s="180">
        <v>1</v>
      </c>
      <c r="W107" s="180"/>
      <c r="X107" s="180"/>
      <c r="Y107" s="180"/>
      <c r="Z107" s="276">
        <f t="shared" si="54"/>
        <v>0</v>
      </c>
      <c r="AA107" s="180">
        <v>1</v>
      </c>
      <c r="AB107" s="180"/>
      <c r="AC107" s="180"/>
      <c r="AD107" s="180"/>
      <c r="AE107" s="276">
        <f t="shared" si="55"/>
        <v>0</v>
      </c>
      <c r="AF107" s="180">
        <v>1</v>
      </c>
      <c r="AG107" s="180"/>
      <c r="AH107" s="180"/>
      <c r="AI107" s="180"/>
      <c r="AJ107" s="276">
        <f t="shared" si="56"/>
        <v>0</v>
      </c>
      <c r="AK107" s="180">
        <v>1</v>
      </c>
      <c r="AL107" s="180"/>
      <c r="AM107" s="180"/>
      <c r="AN107" s="180"/>
      <c r="AO107" s="276">
        <f t="shared" si="57"/>
        <v>0</v>
      </c>
      <c r="AP107" s="180">
        <v>1</v>
      </c>
      <c r="AQ107" s="180"/>
      <c r="AR107" s="180"/>
      <c r="AS107" s="180"/>
      <c r="AT107" s="276">
        <f t="shared" si="58"/>
        <v>0</v>
      </c>
      <c r="AU107" s="180">
        <v>1</v>
      </c>
      <c r="AV107" s="180"/>
      <c r="AW107" s="180"/>
      <c r="AX107" s="180"/>
      <c r="AY107" s="276">
        <f t="shared" si="59"/>
        <v>0</v>
      </c>
      <c r="AZ107" s="180">
        <v>1</v>
      </c>
      <c r="BA107" s="180"/>
      <c r="BB107" s="180"/>
      <c r="BC107" s="180"/>
      <c r="BD107" s="276">
        <f t="shared" si="60"/>
        <v>0</v>
      </c>
      <c r="BE107" s="180">
        <v>1</v>
      </c>
      <c r="BF107" s="180"/>
      <c r="BG107" s="180"/>
      <c r="BH107" s="180"/>
      <c r="BI107" s="276">
        <f t="shared" si="61"/>
        <v>0</v>
      </c>
      <c r="BJ107" s="153">
        <f t="shared" si="62"/>
        <v>0</v>
      </c>
      <c r="BK107" s="182">
        <v>0</v>
      </c>
      <c r="BL107" s="153">
        <f t="shared" si="48"/>
        <v>0</v>
      </c>
      <c r="BM107" s="153" t="str">
        <f t="shared" si="63"/>
        <v>geen actie</v>
      </c>
      <c r="BN107" s="149">
        <v>106</v>
      </c>
    </row>
    <row r="108" spans="1:66" s="211" customFormat="1" x14ac:dyDescent="0.25">
      <c r="A108" s="149">
        <v>107</v>
      </c>
      <c r="B108" s="149" t="str">
        <f t="shared" si="49"/>
        <v>v</v>
      </c>
      <c r="C108" s="202"/>
      <c r="D108" s="311"/>
      <c r="E108" s="153"/>
      <c r="F108" s="153"/>
      <c r="G108" s="153">
        <f t="shared" si="50"/>
        <v>0</v>
      </c>
      <c r="H108" s="153"/>
      <c r="I108" s="178">
        <f>Aantallen!$B$1-H108</f>
        <v>2020</v>
      </c>
      <c r="J108" s="187">
        <f t="shared" si="51"/>
        <v>0</v>
      </c>
      <c r="K108" s="164"/>
      <c r="L108" s="180">
        <v>1</v>
      </c>
      <c r="M108" s="180"/>
      <c r="N108" s="180"/>
      <c r="O108" s="180"/>
      <c r="P108" s="276">
        <f t="shared" si="52"/>
        <v>0</v>
      </c>
      <c r="Q108" s="180">
        <v>1</v>
      </c>
      <c r="R108" s="180"/>
      <c r="S108" s="180"/>
      <c r="T108" s="180"/>
      <c r="U108" s="276">
        <f t="shared" si="53"/>
        <v>0</v>
      </c>
      <c r="V108" s="180">
        <v>1</v>
      </c>
      <c r="W108" s="180"/>
      <c r="X108" s="180"/>
      <c r="Y108" s="180"/>
      <c r="Z108" s="276">
        <f t="shared" si="54"/>
        <v>0</v>
      </c>
      <c r="AA108" s="180">
        <v>1</v>
      </c>
      <c r="AB108" s="180"/>
      <c r="AC108" s="180"/>
      <c r="AD108" s="180"/>
      <c r="AE108" s="276">
        <f t="shared" si="55"/>
        <v>0</v>
      </c>
      <c r="AF108" s="180">
        <v>1</v>
      </c>
      <c r="AG108" s="180"/>
      <c r="AH108" s="180"/>
      <c r="AI108" s="180"/>
      <c r="AJ108" s="276">
        <f t="shared" si="56"/>
        <v>0</v>
      </c>
      <c r="AK108" s="180">
        <v>1</v>
      </c>
      <c r="AL108" s="180"/>
      <c r="AM108" s="180"/>
      <c r="AN108" s="180"/>
      <c r="AO108" s="276">
        <f t="shared" si="57"/>
        <v>0</v>
      </c>
      <c r="AP108" s="180">
        <v>1</v>
      </c>
      <c r="AQ108" s="180"/>
      <c r="AR108" s="180"/>
      <c r="AS108" s="180"/>
      <c r="AT108" s="276">
        <f t="shared" si="58"/>
        <v>0</v>
      </c>
      <c r="AU108" s="180">
        <v>1</v>
      </c>
      <c r="AV108" s="180"/>
      <c r="AW108" s="180"/>
      <c r="AX108" s="180"/>
      <c r="AY108" s="276">
        <f t="shared" si="59"/>
        <v>0</v>
      </c>
      <c r="AZ108" s="180">
        <v>1</v>
      </c>
      <c r="BA108" s="180"/>
      <c r="BB108" s="180"/>
      <c r="BC108" s="180"/>
      <c r="BD108" s="276">
        <f t="shared" si="60"/>
        <v>0</v>
      </c>
      <c r="BE108" s="180">
        <v>1</v>
      </c>
      <c r="BF108" s="180"/>
      <c r="BG108" s="180"/>
      <c r="BH108" s="180"/>
      <c r="BI108" s="276">
        <f t="shared" si="61"/>
        <v>0</v>
      </c>
      <c r="BJ108" s="153">
        <f t="shared" si="62"/>
        <v>0</v>
      </c>
      <c r="BK108" s="182">
        <v>0</v>
      </c>
      <c r="BL108" s="153">
        <f t="shared" si="48"/>
        <v>0</v>
      </c>
      <c r="BM108" s="153" t="str">
        <f t="shared" si="63"/>
        <v>geen actie</v>
      </c>
      <c r="BN108" s="149">
        <v>107</v>
      </c>
    </row>
    <row r="109" spans="1:66" s="211" customFormat="1" x14ac:dyDescent="0.25">
      <c r="A109" s="149">
        <v>108</v>
      </c>
      <c r="B109" s="149" t="str">
        <f t="shared" si="49"/>
        <v>v</v>
      </c>
      <c r="C109" s="202"/>
      <c r="D109" s="311"/>
      <c r="E109" s="153"/>
      <c r="F109" s="153"/>
      <c r="G109" s="153">
        <f t="shared" si="50"/>
        <v>0</v>
      </c>
      <c r="H109" s="153"/>
      <c r="I109" s="178">
        <f>Aantallen!$B$1-H109</f>
        <v>2020</v>
      </c>
      <c r="J109" s="187">
        <f t="shared" si="51"/>
        <v>0</v>
      </c>
      <c r="K109" s="164"/>
      <c r="L109" s="180">
        <v>1</v>
      </c>
      <c r="M109" s="180"/>
      <c r="N109" s="180"/>
      <c r="O109" s="180"/>
      <c r="P109" s="276">
        <f t="shared" si="52"/>
        <v>0</v>
      </c>
      <c r="Q109" s="180">
        <v>1</v>
      </c>
      <c r="R109" s="180"/>
      <c r="S109" s="180"/>
      <c r="T109" s="180"/>
      <c r="U109" s="276">
        <f t="shared" si="53"/>
        <v>0</v>
      </c>
      <c r="V109" s="180">
        <v>1</v>
      </c>
      <c r="W109" s="180"/>
      <c r="X109" s="180"/>
      <c r="Y109" s="180"/>
      <c r="Z109" s="276">
        <f t="shared" si="54"/>
        <v>0</v>
      </c>
      <c r="AA109" s="180">
        <v>1</v>
      </c>
      <c r="AB109" s="180"/>
      <c r="AC109" s="180"/>
      <c r="AD109" s="180"/>
      <c r="AE109" s="276">
        <f t="shared" si="55"/>
        <v>0</v>
      </c>
      <c r="AF109" s="180">
        <v>1</v>
      </c>
      <c r="AG109" s="180"/>
      <c r="AH109" s="180"/>
      <c r="AI109" s="180"/>
      <c r="AJ109" s="276">
        <f t="shared" si="56"/>
        <v>0</v>
      </c>
      <c r="AK109" s="180">
        <v>1</v>
      </c>
      <c r="AL109" s="180"/>
      <c r="AM109" s="180"/>
      <c r="AN109" s="180"/>
      <c r="AO109" s="276">
        <f t="shared" si="57"/>
        <v>0</v>
      </c>
      <c r="AP109" s="180">
        <v>1</v>
      </c>
      <c r="AQ109" s="180"/>
      <c r="AR109" s="180"/>
      <c r="AS109" s="180"/>
      <c r="AT109" s="276">
        <f t="shared" si="58"/>
        <v>0</v>
      </c>
      <c r="AU109" s="180">
        <v>1</v>
      </c>
      <c r="AV109" s="180"/>
      <c r="AW109" s="180"/>
      <c r="AX109" s="180"/>
      <c r="AY109" s="276">
        <f t="shared" si="59"/>
        <v>0</v>
      </c>
      <c r="AZ109" s="180">
        <v>1</v>
      </c>
      <c r="BA109" s="180"/>
      <c r="BB109" s="180"/>
      <c r="BC109" s="180"/>
      <c r="BD109" s="276">
        <f t="shared" si="60"/>
        <v>0</v>
      </c>
      <c r="BE109" s="180">
        <v>1</v>
      </c>
      <c r="BF109" s="180"/>
      <c r="BG109" s="180"/>
      <c r="BH109" s="180"/>
      <c r="BI109" s="276">
        <f t="shared" si="61"/>
        <v>0</v>
      </c>
      <c r="BJ109" s="153">
        <f t="shared" si="62"/>
        <v>0</v>
      </c>
      <c r="BK109" s="182">
        <v>0</v>
      </c>
      <c r="BL109" s="153">
        <f t="shared" si="48"/>
        <v>0</v>
      </c>
      <c r="BM109" s="153" t="str">
        <f t="shared" si="63"/>
        <v>geen actie</v>
      </c>
      <c r="BN109" s="149">
        <v>108</v>
      </c>
    </row>
    <row r="110" spans="1:66" s="211" customFormat="1" x14ac:dyDescent="0.25">
      <c r="A110" s="149">
        <v>109</v>
      </c>
      <c r="B110" s="149" t="str">
        <f t="shared" si="49"/>
        <v>v</v>
      </c>
      <c r="C110" s="202"/>
      <c r="D110" s="311"/>
      <c r="E110" s="153"/>
      <c r="F110" s="153"/>
      <c r="G110" s="153">
        <f t="shared" si="50"/>
        <v>0</v>
      </c>
      <c r="H110" s="153"/>
      <c r="I110" s="178">
        <f>Aantallen!$B$1-H110</f>
        <v>2020</v>
      </c>
      <c r="J110" s="187">
        <f t="shared" si="51"/>
        <v>0</v>
      </c>
      <c r="K110" s="164"/>
      <c r="L110" s="180">
        <v>1</v>
      </c>
      <c r="M110" s="180"/>
      <c r="N110" s="180"/>
      <c r="O110" s="180"/>
      <c r="P110" s="276">
        <f t="shared" si="52"/>
        <v>0</v>
      </c>
      <c r="Q110" s="180">
        <v>1</v>
      </c>
      <c r="R110" s="180"/>
      <c r="S110" s="180"/>
      <c r="T110" s="180"/>
      <c r="U110" s="276">
        <f t="shared" si="53"/>
        <v>0</v>
      </c>
      <c r="V110" s="180">
        <v>1</v>
      </c>
      <c r="W110" s="180"/>
      <c r="X110" s="180"/>
      <c r="Y110" s="180"/>
      <c r="Z110" s="276">
        <f t="shared" si="54"/>
        <v>0</v>
      </c>
      <c r="AA110" s="180">
        <v>1</v>
      </c>
      <c r="AB110" s="180"/>
      <c r="AC110" s="180"/>
      <c r="AD110" s="180"/>
      <c r="AE110" s="276">
        <f t="shared" si="55"/>
        <v>0</v>
      </c>
      <c r="AF110" s="180">
        <v>1</v>
      </c>
      <c r="AG110" s="180"/>
      <c r="AH110" s="180"/>
      <c r="AI110" s="180"/>
      <c r="AJ110" s="276">
        <f t="shared" si="56"/>
        <v>0</v>
      </c>
      <c r="AK110" s="180">
        <v>1</v>
      </c>
      <c r="AL110" s="180"/>
      <c r="AM110" s="180"/>
      <c r="AN110" s="180"/>
      <c r="AO110" s="276">
        <f t="shared" si="57"/>
        <v>0</v>
      </c>
      <c r="AP110" s="180">
        <v>1</v>
      </c>
      <c r="AQ110" s="180"/>
      <c r="AR110" s="180"/>
      <c r="AS110" s="180"/>
      <c r="AT110" s="276">
        <f t="shared" si="58"/>
        <v>0</v>
      </c>
      <c r="AU110" s="180">
        <v>1</v>
      </c>
      <c r="AV110" s="180"/>
      <c r="AW110" s="180"/>
      <c r="AX110" s="180"/>
      <c r="AY110" s="276">
        <f t="shared" si="59"/>
        <v>0</v>
      </c>
      <c r="AZ110" s="180">
        <v>1</v>
      </c>
      <c r="BA110" s="180"/>
      <c r="BB110" s="180"/>
      <c r="BC110" s="180"/>
      <c r="BD110" s="276">
        <f t="shared" si="60"/>
        <v>0</v>
      </c>
      <c r="BE110" s="180">
        <v>1</v>
      </c>
      <c r="BF110" s="180"/>
      <c r="BG110" s="180"/>
      <c r="BH110" s="180"/>
      <c r="BI110" s="276">
        <f t="shared" si="61"/>
        <v>0</v>
      </c>
      <c r="BJ110" s="153">
        <f t="shared" si="62"/>
        <v>0</v>
      </c>
      <c r="BK110" s="182">
        <v>0</v>
      </c>
      <c r="BL110" s="153">
        <f t="shared" si="48"/>
        <v>0</v>
      </c>
      <c r="BM110" s="153" t="str">
        <f t="shared" si="63"/>
        <v>geen actie</v>
      </c>
      <c r="BN110" s="149">
        <v>109</v>
      </c>
    </row>
    <row r="111" spans="1:66" s="211" customFormat="1" x14ac:dyDescent="0.25">
      <c r="A111" s="149">
        <v>110</v>
      </c>
      <c r="B111" s="149" t="str">
        <f t="shared" si="49"/>
        <v>v</v>
      </c>
      <c r="C111" s="202"/>
      <c r="D111" s="311"/>
      <c r="E111" s="153"/>
      <c r="F111" s="153"/>
      <c r="G111" s="153">
        <f t="shared" si="50"/>
        <v>0</v>
      </c>
      <c r="H111" s="153"/>
      <c r="I111" s="178">
        <f>Aantallen!$B$1-H111</f>
        <v>2020</v>
      </c>
      <c r="J111" s="187">
        <f t="shared" si="51"/>
        <v>0</v>
      </c>
      <c r="K111" s="164"/>
      <c r="L111" s="180">
        <v>1</v>
      </c>
      <c r="M111" s="180"/>
      <c r="N111" s="180"/>
      <c r="O111" s="180"/>
      <c r="P111" s="276">
        <f t="shared" si="52"/>
        <v>0</v>
      </c>
      <c r="Q111" s="180">
        <v>1</v>
      </c>
      <c r="R111" s="180"/>
      <c r="S111" s="180"/>
      <c r="T111" s="180"/>
      <c r="U111" s="276">
        <f t="shared" si="53"/>
        <v>0</v>
      </c>
      <c r="V111" s="180">
        <v>1</v>
      </c>
      <c r="W111" s="180"/>
      <c r="X111" s="180"/>
      <c r="Y111" s="180"/>
      <c r="Z111" s="276">
        <f t="shared" si="54"/>
        <v>0</v>
      </c>
      <c r="AA111" s="180">
        <v>1</v>
      </c>
      <c r="AB111" s="180"/>
      <c r="AC111" s="180"/>
      <c r="AD111" s="180"/>
      <c r="AE111" s="276">
        <f t="shared" si="55"/>
        <v>0</v>
      </c>
      <c r="AF111" s="180">
        <v>1</v>
      </c>
      <c r="AG111" s="180"/>
      <c r="AH111" s="180"/>
      <c r="AI111" s="180"/>
      <c r="AJ111" s="276">
        <f t="shared" si="56"/>
        <v>0</v>
      </c>
      <c r="AK111" s="180">
        <v>1</v>
      </c>
      <c r="AL111" s="180"/>
      <c r="AM111" s="180"/>
      <c r="AN111" s="180"/>
      <c r="AO111" s="276">
        <f t="shared" si="57"/>
        <v>0</v>
      </c>
      <c r="AP111" s="180">
        <v>1</v>
      </c>
      <c r="AQ111" s="180"/>
      <c r="AR111" s="180"/>
      <c r="AS111" s="180"/>
      <c r="AT111" s="276">
        <f t="shared" si="58"/>
        <v>0</v>
      </c>
      <c r="AU111" s="180">
        <v>1</v>
      </c>
      <c r="AV111" s="180"/>
      <c r="AW111" s="180"/>
      <c r="AX111" s="180"/>
      <c r="AY111" s="276">
        <f t="shared" si="59"/>
        <v>0</v>
      </c>
      <c r="AZ111" s="180">
        <v>1</v>
      </c>
      <c r="BA111" s="180"/>
      <c r="BB111" s="180"/>
      <c r="BC111" s="180"/>
      <c r="BD111" s="276">
        <f t="shared" si="60"/>
        <v>0</v>
      </c>
      <c r="BE111" s="180">
        <v>1</v>
      </c>
      <c r="BF111" s="180"/>
      <c r="BG111" s="180"/>
      <c r="BH111" s="180"/>
      <c r="BI111" s="276">
        <f t="shared" si="61"/>
        <v>0</v>
      </c>
      <c r="BJ111" s="153">
        <f t="shared" si="62"/>
        <v>0</v>
      </c>
      <c r="BK111" s="182">
        <v>0</v>
      </c>
      <c r="BL111" s="153">
        <f t="shared" si="48"/>
        <v>0</v>
      </c>
      <c r="BM111" s="153" t="str">
        <f t="shared" si="63"/>
        <v>geen actie</v>
      </c>
      <c r="BN111" s="149">
        <v>110</v>
      </c>
    </row>
    <row r="112" spans="1:66" s="211" customFormat="1" x14ac:dyDescent="0.25">
      <c r="A112" s="149">
        <v>111</v>
      </c>
      <c r="B112" s="149" t="str">
        <f t="shared" si="49"/>
        <v>v</v>
      </c>
      <c r="C112" s="202"/>
      <c r="D112" s="311"/>
      <c r="E112" s="153"/>
      <c r="F112" s="153"/>
      <c r="G112" s="153">
        <f t="shared" si="50"/>
        <v>0</v>
      </c>
      <c r="H112" s="153"/>
      <c r="I112" s="178">
        <f>Aantallen!$B$1-H112</f>
        <v>2020</v>
      </c>
      <c r="J112" s="187">
        <f t="shared" si="51"/>
        <v>0</v>
      </c>
      <c r="K112" s="164"/>
      <c r="L112" s="180">
        <v>1</v>
      </c>
      <c r="M112" s="180"/>
      <c r="N112" s="180"/>
      <c r="O112" s="180"/>
      <c r="P112" s="276">
        <f t="shared" si="52"/>
        <v>0</v>
      </c>
      <c r="Q112" s="180">
        <v>1</v>
      </c>
      <c r="R112" s="180"/>
      <c r="S112" s="180"/>
      <c r="T112" s="180"/>
      <c r="U112" s="276">
        <f t="shared" si="53"/>
        <v>0</v>
      </c>
      <c r="V112" s="180">
        <v>1</v>
      </c>
      <c r="W112" s="180"/>
      <c r="X112" s="180"/>
      <c r="Y112" s="180"/>
      <c r="Z112" s="276">
        <f t="shared" si="54"/>
        <v>0</v>
      </c>
      <c r="AA112" s="180">
        <v>1</v>
      </c>
      <c r="AB112" s="180"/>
      <c r="AC112" s="180"/>
      <c r="AD112" s="180"/>
      <c r="AE112" s="276">
        <f t="shared" si="55"/>
        <v>0</v>
      </c>
      <c r="AF112" s="180">
        <v>1</v>
      </c>
      <c r="AG112" s="180"/>
      <c r="AH112" s="180"/>
      <c r="AI112" s="180"/>
      <c r="AJ112" s="276">
        <f t="shared" si="56"/>
        <v>0</v>
      </c>
      <c r="AK112" s="180">
        <v>1</v>
      </c>
      <c r="AL112" s="180"/>
      <c r="AM112" s="180"/>
      <c r="AN112" s="180"/>
      <c r="AO112" s="276">
        <f t="shared" si="57"/>
        <v>0</v>
      </c>
      <c r="AP112" s="180">
        <v>1</v>
      </c>
      <c r="AQ112" s="180"/>
      <c r="AR112" s="180"/>
      <c r="AS112" s="180"/>
      <c r="AT112" s="276">
        <f t="shared" si="58"/>
        <v>0</v>
      </c>
      <c r="AU112" s="180">
        <v>1</v>
      </c>
      <c r="AV112" s="180"/>
      <c r="AW112" s="180"/>
      <c r="AX112" s="180"/>
      <c r="AY112" s="276">
        <f t="shared" si="59"/>
        <v>0</v>
      </c>
      <c r="AZ112" s="180">
        <v>1</v>
      </c>
      <c r="BA112" s="180"/>
      <c r="BB112" s="180"/>
      <c r="BC112" s="180"/>
      <c r="BD112" s="276">
        <f t="shared" si="60"/>
        <v>0</v>
      </c>
      <c r="BE112" s="180">
        <v>1</v>
      </c>
      <c r="BF112" s="180"/>
      <c r="BG112" s="180"/>
      <c r="BH112" s="180"/>
      <c r="BI112" s="276">
        <f t="shared" si="61"/>
        <v>0</v>
      </c>
      <c r="BJ112" s="153">
        <f t="shared" si="62"/>
        <v>0</v>
      </c>
      <c r="BK112" s="182">
        <v>0</v>
      </c>
      <c r="BL112" s="153">
        <f t="shared" si="48"/>
        <v>0</v>
      </c>
      <c r="BM112" s="153" t="str">
        <f t="shared" si="63"/>
        <v>geen actie</v>
      </c>
      <c r="BN112" s="149">
        <v>111</v>
      </c>
    </row>
    <row r="113" spans="1:66" s="211" customFormat="1" x14ac:dyDescent="0.25">
      <c r="A113" s="149">
        <v>112</v>
      </c>
      <c r="B113" s="149" t="str">
        <f t="shared" si="49"/>
        <v>v</v>
      </c>
      <c r="C113" s="202"/>
      <c r="D113" s="311"/>
      <c r="E113" s="153"/>
      <c r="F113" s="153"/>
      <c r="G113" s="153">
        <f t="shared" si="50"/>
        <v>0</v>
      </c>
      <c r="H113" s="153"/>
      <c r="I113" s="178">
        <f>Aantallen!$B$1-H113</f>
        <v>2020</v>
      </c>
      <c r="J113" s="187">
        <f t="shared" si="51"/>
        <v>0</v>
      </c>
      <c r="K113" s="164"/>
      <c r="L113" s="180">
        <v>1</v>
      </c>
      <c r="M113" s="180"/>
      <c r="N113" s="180"/>
      <c r="O113" s="180"/>
      <c r="P113" s="276">
        <f t="shared" si="52"/>
        <v>0</v>
      </c>
      <c r="Q113" s="180">
        <v>1</v>
      </c>
      <c r="R113" s="180"/>
      <c r="S113" s="180"/>
      <c r="T113" s="180"/>
      <c r="U113" s="276">
        <f t="shared" si="53"/>
        <v>0</v>
      </c>
      <c r="V113" s="180">
        <v>1</v>
      </c>
      <c r="W113" s="180"/>
      <c r="X113" s="180"/>
      <c r="Y113" s="180"/>
      <c r="Z113" s="276">
        <f t="shared" si="54"/>
        <v>0</v>
      </c>
      <c r="AA113" s="180">
        <v>1</v>
      </c>
      <c r="AB113" s="180"/>
      <c r="AC113" s="180"/>
      <c r="AD113" s="180"/>
      <c r="AE113" s="276">
        <f t="shared" si="55"/>
        <v>0</v>
      </c>
      <c r="AF113" s="180">
        <v>1</v>
      </c>
      <c r="AG113" s="180"/>
      <c r="AH113" s="180"/>
      <c r="AI113" s="180"/>
      <c r="AJ113" s="276">
        <f t="shared" si="56"/>
        <v>0</v>
      </c>
      <c r="AK113" s="180">
        <v>1</v>
      </c>
      <c r="AL113" s="180"/>
      <c r="AM113" s="180"/>
      <c r="AN113" s="180"/>
      <c r="AO113" s="276">
        <f t="shared" si="57"/>
        <v>0</v>
      </c>
      <c r="AP113" s="180">
        <v>1</v>
      </c>
      <c r="AQ113" s="180"/>
      <c r="AR113" s="180"/>
      <c r="AS113" s="180"/>
      <c r="AT113" s="276">
        <f t="shared" si="58"/>
        <v>0</v>
      </c>
      <c r="AU113" s="180">
        <v>1</v>
      </c>
      <c r="AV113" s="180"/>
      <c r="AW113" s="180"/>
      <c r="AX113" s="180"/>
      <c r="AY113" s="276">
        <f t="shared" si="59"/>
        <v>0</v>
      </c>
      <c r="AZ113" s="180">
        <v>1</v>
      </c>
      <c r="BA113" s="180"/>
      <c r="BB113" s="180"/>
      <c r="BC113" s="180"/>
      <c r="BD113" s="276">
        <f t="shared" si="60"/>
        <v>0</v>
      </c>
      <c r="BE113" s="180">
        <v>1</v>
      </c>
      <c r="BF113" s="180"/>
      <c r="BG113" s="180"/>
      <c r="BH113" s="180"/>
      <c r="BI113" s="276">
        <f t="shared" si="61"/>
        <v>0</v>
      </c>
      <c r="BJ113" s="153">
        <f t="shared" si="62"/>
        <v>0</v>
      </c>
      <c r="BK113" s="182">
        <v>0</v>
      </c>
      <c r="BL113" s="153">
        <f t="shared" si="48"/>
        <v>0</v>
      </c>
      <c r="BM113" s="153" t="str">
        <f t="shared" si="63"/>
        <v>geen actie</v>
      </c>
      <c r="BN113" s="149">
        <v>112</v>
      </c>
    </row>
    <row r="114" spans="1:66" s="211" customFormat="1" x14ac:dyDescent="0.25">
      <c r="A114" s="149">
        <v>113</v>
      </c>
      <c r="B114" s="149" t="str">
        <f t="shared" si="49"/>
        <v>v</v>
      </c>
      <c r="C114" s="202"/>
      <c r="D114" s="311"/>
      <c r="E114" s="153"/>
      <c r="F114" s="153"/>
      <c r="G114" s="153">
        <f t="shared" si="50"/>
        <v>0</v>
      </c>
      <c r="H114" s="153"/>
      <c r="I114" s="178">
        <f>Aantallen!$B$1-H114</f>
        <v>2020</v>
      </c>
      <c r="J114" s="187">
        <f t="shared" si="51"/>
        <v>0</v>
      </c>
      <c r="K114" s="164"/>
      <c r="L114" s="180">
        <v>1</v>
      </c>
      <c r="M114" s="180"/>
      <c r="N114" s="180"/>
      <c r="O114" s="180"/>
      <c r="P114" s="276">
        <f t="shared" si="52"/>
        <v>0</v>
      </c>
      <c r="Q114" s="180">
        <v>1</v>
      </c>
      <c r="R114" s="180"/>
      <c r="S114" s="180"/>
      <c r="T114" s="180"/>
      <c r="U114" s="276">
        <f t="shared" si="53"/>
        <v>0</v>
      </c>
      <c r="V114" s="180">
        <v>1</v>
      </c>
      <c r="W114" s="180"/>
      <c r="X114" s="180"/>
      <c r="Y114" s="180"/>
      <c r="Z114" s="276">
        <f t="shared" si="54"/>
        <v>0</v>
      </c>
      <c r="AA114" s="180">
        <v>1</v>
      </c>
      <c r="AB114" s="180"/>
      <c r="AC114" s="180"/>
      <c r="AD114" s="180"/>
      <c r="AE114" s="276">
        <f t="shared" si="55"/>
        <v>0</v>
      </c>
      <c r="AF114" s="180">
        <v>1</v>
      </c>
      <c r="AG114" s="180"/>
      <c r="AH114" s="180"/>
      <c r="AI114" s="180"/>
      <c r="AJ114" s="276">
        <f t="shared" si="56"/>
        <v>0</v>
      </c>
      <c r="AK114" s="180">
        <v>1</v>
      </c>
      <c r="AL114" s="180"/>
      <c r="AM114" s="180"/>
      <c r="AN114" s="180"/>
      <c r="AO114" s="276">
        <f t="shared" si="57"/>
        <v>0</v>
      </c>
      <c r="AP114" s="180">
        <v>1</v>
      </c>
      <c r="AQ114" s="180"/>
      <c r="AR114" s="180"/>
      <c r="AS114" s="180"/>
      <c r="AT114" s="276">
        <f t="shared" si="58"/>
        <v>0</v>
      </c>
      <c r="AU114" s="180">
        <v>1</v>
      </c>
      <c r="AV114" s="180"/>
      <c r="AW114" s="180"/>
      <c r="AX114" s="180"/>
      <c r="AY114" s="276">
        <f t="shared" si="59"/>
        <v>0</v>
      </c>
      <c r="AZ114" s="180">
        <v>1</v>
      </c>
      <c r="BA114" s="180"/>
      <c r="BB114" s="180"/>
      <c r="BC114" s="180"/>
      <c r="BD114" s="276">
        <f t="shared" si="60"/>
        <v>0</v>
      </c>
      <c r="BE114" s="180">
        <v>1</v>
      </c>
      <c r="BF114" s="180"/>
      <c r="BG114" s="180"/>
      <c r="BH114" s="180"/>
      <c r="BI114" s="276">
        <f t="shared" si="61"/>
        <v>0</v>
      </c>
      <c r="BJ114" s="153">
        <f t="shared" si="62"/>
        <v>0</v>
      </c>
      <c r="BK114" s="182">
        <v>0</v>
      </c>
      <c r="BL114" s="153">
        <f t="shared" si="48"/>
        <v>0</v>
      </c>
      <c r="BM114" s="153" t="str">
        <f t="shared" si="63"/>
        <v>geen actie</v>
      </c>
      <c r="BN114" s="149">
        <v>113</v>
      </c>
    </row>
    <row r="115" spans="1:66" s="211" customFormat="1" x14ac:dyDescent="0.25">
      <c r="A115" s="149">
        <v>114</v>
      </c>
      <c r="B115" s="149" t="str">
        <f t="shared" si="49"/>
        <v>v</v>
      </c>
      <c r="C115" s="202"/>
      <c r="D115" s="311"/>
      <c r="E115" s="153"/>
      <c r="F115" s="153"/>
      <c r="G115" s="153">
        <f t="shared" si="50"/>
        <v>0</v>
      </c>
      <c r="H115" s="153"/>
      <c r="I115" s="178">
        <f>Aantallen!$B$1-H115</f>
        <v>2020</v>
      </c>
      <c r="J115" s="187">
        <f t="shared" si="51"/>
        <v>0</v>
      </c>
      <c r="K115" s="164"/>
      <c r="L115" s="180">
        <v>1</v>
      </c>
      <c r="M115" s="180"/>
      <c r="N115" s="180"/>
      <c r="O115" s="180"/>
      <c r="P115" s="276">
        <f t="shared" si="52"/>
        <v>0</v>
      </c>
      <c r="Q115" s="180">
        <v>1</v>
      </c>
      <c r="R115" s="180"/>
      <c r="S115" s="180"/>
      <c r="T115" s="180"/>
      <c r="U115" s="276">
        <f t="shared" si="53"/>
        <v>0</v>
      </c>
      <c r="V115" s="180">
        <v>1</v>
      </c>
      <c r="W115" s="180"/>
      <c r="X115" s="180"/>
      <c r="Y115" s="180"/>
      <c r="Z115" s="276">
        <f t="shared" si="54"/>
        <v>0</v>
      </c>
      <c r="AA115" s="180">
        <v>1</v>
      </c>
      <c r="AB115" s="180"/>
      <c r="AC115" s="180"/>
      <c r="AD115" s="180"/>
      <c r="AE115" s="276">
        <f t="shared" si="55"/>
        <v>0</v>
      </c>
      <c r="AF115" s="180">
        <v>1</v>
      </c>
      <c r="AG115" s="180"/>
      <c r="AH115" s="180"/>
      <c r="AI115" s="180"/>
      <c r="AJ115" s="276">
        <f t="shared" si="56"/>
        <v>0</v>
      </c>
      <c r="AK115" s="180">
        <v>1</v>
      </c>
      <c r="AL115" s="180"/>
      <c r="AM115" s="180"/>
      <c r="AN115" s="180"/>
      <c r="AO115" s="276">
        <f t="shared" si="57"/>
        <v>0</v>
      </c>
      <c r="AP115" s="180">
        <v>1</v>
      </c>
      <c r="AQ115" s="180"/>
      <c r="AR115" s="180"/>
      <c r="AS115" s="180"/>
      <c r="AT115" s="276">
        <f t="shared" si="58"/>
        <v>0</v>
      </c>
      <c r="AU115" s="180">
        <v>1</v>
      </c>
      <c r="AV115" s="180"/>
      <c r="AW115" s="180"/>
      <c r="AX115" s="180"/>
      <c r="AY115" s="276">
        <f t="shared" si="59"/>
        <v>0</v>
      </c>
      <c r="AZ115" s="180">
        <v>1</v>
      </c>
      <c r="BA115" s="180"/>
      <c r="BB115" s="180"/>
      <c r="BC115" s="180"/>
      <c r="BD115" s="276">
        <f t="shared" si="60"/>
        <v>0</v>
      </c>
      <c r="BE115" s="180">
        <v>1</v>
      </c>
      <c r="BF115" s="180"/>
      <c r="BG115" s="180"/>
      <c r="BH115" s="180"/>
      <c r="BI115" s="276">
        <f t="shared" si="61"/>
        <v>0</v>
      </c>
      <c r="BJ115" s="153">
        <f t="shared" si="62"/>
        <v>0</v>
      </c>
      <c r="BK115" s="182">
        <v>0</v>
      </c>
      <c r="BL115" s="153">
        <f t="shared" si="48"/>
        <v>0</v>
      </c>
      <c r="BM115" s="153" t="str">
        <f t="shared" si="63"/>
        <v>geen actie</v>
      </c>
      <c r="BN115" s="149">
        <v>114</v>
      </c>
    </row>
    <row r="116" spans="1:66" s="211" customFormat="1" x14ac:dyDescent="0.25">
      <c r="A116" s="149">
        <v>115</v>
      </c>
      <c r="B116" s="149" t="str">
        <f t="shared" si="49"/>
        <v>v</v>
      </c>
      <c r="C116" s="202"/>
      <c r="D116" s="311"/>
      <c r="E116" s="153"/>
      <c r="F116" s="153"/>
      <c r="G116" s="153">
        <f t="shared" si="50"/>
        <v>0</v>
      </c>
      <c r="H116" s="153"/>
      <c r="I116" s="178">
        <f>Aantallen!$B$1-H116</f>
        <v>2020</v>
      </c>
      <c r="J116" s="187">
        <f t="shared" si="51"/>
        <v>0</v>
      </c>
      <c r="K116" s="164"/>
      <c r="L116" s="180">
        <v>1</v>
      </c>
      <c r="M116" s="180"/>
      <c r="N116" s="180"/>
      <c r="O116" s="180"/>
      <c r="P116" s="276">
        <f t="shared" si="52"/>
        <v>0</v>
      </c>
      <c r="Q116" s="180">
        <v>1</v>
      </c>
      <c r="R116" s="180"/>
      <c r="S116" s="180"/>
      <c r="T116" s="180"/>
      <c r="U116" s="276">
        <f t="shared" si="53"/>
        <v>0</v>
      </c>
      <c r="V116" s="180">
        <v>1</v>
      </c>
      <c r="W116" s="180"/>
      <c r="X116" s="180"/>
      <c r="Y116" s="180"/>
      <c r="Z116" s="276">
        <f t="shared" si="54"/>
        <v>0</v>
      </c>
      <c r="AA116" s="180">
        <v>1</v>
      </c>
      <c r="AB116" s="180"/>
      <c r="AC116" s="180"/>
      <c r="AD116" s="180"/>
      <c r="AE116" s="276">
        <f t="shared" si="55"/>
        <v>0</v>
      </c>
      <c r="AF116" s="180">
        <v>1</v>
      </c>
      <c r="AG116" s="180"/>
      <c r="AH116" s="180"/>
      <c r="AI116" s="180"/>
      <c r="AJ116" s="276">
        <f t="shared" si="56"/>
        <v>0</v>
      </c>
      <c r="AK116" s="180">
        <v>1</v>
      </c>
      <c r="AL116" s="180"/>
      <c r="AM116" s="180"/>
      <c r="AN116" s="180"/>
      <c r="AO116" s="276">
        <f t="shared" si="57"/>
        <v>0</v>
      </c>
      <c r="AP116" s="180">
        <v>1</v>
      </c>
      <c r="AQ116" s="180"/>
      <c r="AR116" s="180"/>
      <c r="AS116" s="180"/>
      <c r="AT116" s="276">
        <f t="shared" si="58"/>
        <v>0</v>
      </c>
      <c r="AU116" s="180">
        <v>1</v>
      </c>
      <c r="AV116" s="180"/>
      <c r="AW116" s="180"/>
      <c r="AX116" s="180"/>
      <c r="AY116" s="276">
        <f t="shared" si="59"/>
        <v>0</v>
      </c>
      <c r="AZ116" s="180">
        <v>1</v>
      </c>
      <c r="BA116" s="180"/>
      <c r="BB116" s="180"/>
      <c r="BC116" s="180"/>
      <c r="BD116" s="276">
        <f t="shared" si="60"/>
        <v>0</v>
      </c>
      <c r="BE116" s="180">
        <v>1</v>
      </c>
      <c r="BF116" s="180"/>
      <c r="BG116" s="180"/>
      <c r="BH116" s="180"/>
      <c r="BI116" s="276">
        <f t="shared" si="61"/>
        <v>0</v>
      </c>
      <c r="BJ116" s="153">
        <f t="shared" si="62"/>
        <v>0</v>
      </c>
      <c r="BK116" s="182">
        <v>0</v>
      </c>
      <c r="BL116" s="153">
        <f t="shared" si="48"/>
        <v>0</v>
      </c>
      <c r="BM116" s="153" t="str">
        <f t="shared" si="63"/>
        <v>geen actie</v>
      </c>
      <c r="BN116" s="149">
        <v>115</v>
      </c>
    </row>
    <row r="117" spans="1:66" s="211" customFormat="1" x14ac:dyDescent="0.25">
      <c r="A117" s="149">
        <v>116</v>
      </c>
      <c r="B117" s="149" t="str">
        <f t="shared" si="49"/>
        <v>v</v>
      </c>
      <c r="C117" s="202"/>
      <c r="D117" s="311"/>
      <c r="E117" s="153"/>
      <c r="F117" s="153"/>
      <c r="G117" s="153">
        <f t="shared" si="50"/>
        <v>0</v>
      </c>
      <c r="H117" s="153"/>
      <c r="I117" s="178">
        <f>Aantallen!$B$1-H117</f>
        <v>2020</v>
      </c>
      <c r="J117" s="187">
        <f t="shared" si="51"/>
        <v>0</v>
      </c>
      <c r="K117" s="164"/>
      <c r="L117" s="180">
        <v>1</v>
      </c>
      <c r="M117" s="180"/>
      <c r="N117" s="180"/>
      <c r="O117" s="180"/>
      <c r="P117" s="276">
        <f t="shared" si="52"/>
        <v>0</v>
      </c>
      <c r="Q117" s="180">
        <v>1</v>
      </c>
      <c r="R117" s="180"/>
      <c r="S117" s="180"/>
      <c r="T117" s="180"/>
      <c r="U117" s="276">
        <f t="shared" si="53"/>
        <v>0</v>
      </c>
      <c r="V117" s="180">
        <v>1</v>
      </c>
      <c r="W117" s="180"/>
      <c r="X117" s="180"/>
      <c r="Y117" s="180"/>
      <c r="Z117" s="276">
        <f t="shared" si="54"/>
        <v>0</v>
      </c>
      <c r="AA117" s="180">
        <v>1</v>
      </c>
      <c r="AB117" s="180"/>
      <c r="AC117" s="180"/>
      <c r="AD117" s="180"/>
      <c r="AE117" s="276">
        <f t="shared" si="55"/>
        <v>0</v>
      </c>
      <c r="AF117" s="180">
        <v>1</v>
      </c>
      <c r="AG117" s="180"/>
      <c r="AH117" s="180"/>
      <c r="AI117" s="180"/>
      <c r="AJ117" s="276">
        <f t="shared" si="56"/>
        <v>0</v>
      </c>
      <c r="AK117" s="180">
        <v>1</v>
      </c>
      <c r="AL117" s="180"/>
      <c r="AM117" s="180"/>
      <c r="AN117" s="180"/>
      <c r="AO117" s="276">
        <f t="shared" si="57"/>
        <v>0</v>
      </c>
      <c r="AP117" s="180">
        <v>1</v>
      </c>
      <c r="AQ117" s="180"/>
      <c r="AR117" s="180"/>
      <c r="AS117" s="180"/>
      <c r="AT117" s="276">
        <f t="shared" si="58"/>
        <v>0</v>
      </c>
      <c r="AU117" s="180">
        <v>1</v>
      </c>
      <c r="AV117" s="180"/>
      <c r="AW117" s="180"/>
      <c r="AX117" s="180"/>
      <c r="AY117" s="276">
        <f t="shared" si="59"/>
        <v>0</v>
      </c>
      <c r="AZ117" s="180">
        <v>1</v>
      </c>
      <c r="BA117" s="180"/>
      <c r="BB117" s="180"/>
      <c r="BC117" s="180"/>
      <c r="BD117" s="276">
        <f t="shared" si="60"/>
        <v>0</v>
      </c>
      <c r="BE117" s="180">
        <v>1</v>
      </c>
      <c r="BF117" s="180"/>
      <c r="BG117" s="180"/>
      <c r="BH117" s="180"/>
      <c r="BI117" s="276">
        <f t="shared" si="61"/>
        <v>0</v>
      </c>
      <c r="BJ117" s="153">
        <f t="shared" si="62"/>
        <v>0</v>
      </c>
      <c r="BK117" s="182">
        <v>0</v>
      </c>
      <c r="BL117" s="153">
        <f t="shared" si="48"/>
        <v>0</v>
      </c>
      <c r="BM117" s="153" t="str">
        <f t="shared" si="63"/>
        <v>geen actie</v>
      </c>
      <c r="BN117" s="149">
        <v>116</v>
      </c>
    </row>
    <row r="118" spans="1:66" s="211" customFormat="1" x14ac:dyDescent="0.25">
      <c r="A118" s="149">
        <v>117</v>
      </c>
      <c r="B118" s="149" t="str">
        <f t="shared" si="49"/>
        <v>v</v>
      </c>
      <c r="C118" s="202"/>
      <c r="D118" s="311"/>
      <c r="E118" s="153"/>
      <c r="F118" s="153"/>
      <c r="G118" s="153">
        <f t="shared" si="50"/>
        <v>0</v>
      </c>
      <c r="H118" s="153"/>
      <c r="I118" s="178">
        <f>Aantallen!$B$1-H118</f>
        <v>2020</v>
      </c>
      <c r="J118" s="187">
        <f t="shared" si="51"/>
        <v>0</v>
      </c>
      <c r="K118" s="164"/>
      <c r="L118" s="180">
        <v>1</v>
      </c>
      <c r="M118" s="180"/>
      <c r="N118" s="180"/>
      <c r="O118" s="180"/>
      <c r="P118" s="276">
        <f t="shared" si="52"/>
        <v>0</v>
      </c>
      <c r="Q118" s="180">
        <v>1</v>
      </c>
      <c r="R118" s="180"/>
      <c r="S118" s="180"/>
      <c r="T118" s="180"/>
      <c r="U118" s="276">
        <f t="shared" si="53"/>
        <v>0</v>
      </c>
      <c r="V118" s="180">
        <v>1</v>
      </c>
      <c r="W118" s="180"/>
      <c r="X118" s="180"/>
      <c r="Y118" s="180"/>
      <c r="Z118" s="276">
        <f t="shared" si="54"/>
        <v>0</v>
      </c>
      <c r="AA118" s="180">
        <v>1</v>
      </c>
      <c r="AB118" s="180"/>
      <c r="AC118" s="180"/>
      <c r="AD118" s="180"/>
      <c r="AE118" s="276">
        <f t="shared" si="55"/>
        <v>0</v>
      </c>
      <c r="AF118" s="180">
        <v>1</v>
      </c>
      <c r="AG118" s="180"/>
      <c r="AH118" s="180"/>
      <c r="AI118" s="180"/>
      <c r="AJ118" s="276">
        <f t="shared" si="56"/>
        <v>0</v>
      </c>
      <c r="AK118" s="180">
        <v>1</v>
      </c>
      <c r="AL118" s="180"/>
      <c r="AM118" s="180"/>
      <c r="AN118" s="180"/>
      <c r="AO118" s="276">
        <f t="shared" si="57"/>
        <v>0</v>
      </c>
      <c r="AP118" s="180">
        <v>1</v>
      </c>
      <c r="AQ118" s="180"/>
      <c r="AR118" s="180"/>
      <c r="AS118" s="180"/>
      <c r="AT118" s="276">
        <f t="shared" si="58"/>
        <v>0</v>
      </c>
      <c r="AU118" s="180">
        <v>1</v>
      </c>
      <c r="AV118" s="180"/>
      <c r="AW118" s="180"/>
      <c r="AX118" s="180"/>
      <c r="AY118" s="276">
        <f t="shared" si="59"/>
        <v>0</v>
      </c>
      <c r="AZ118" s="180">
        <v>1</v>
      </c>
      <c r="BA118" s="180"/>
      <c r="BB118" s="180"/>
      <c r="BC118" s="180"/>
      <c r="BD118" s="276">
        <f t="shared" si="60"/>
        <v>0</v>
      </c>
      <c r="BE118" s="180">
        <v>1</v>
      </c>
      <c r="BF118" s="180"/>
      <c r="BG118" s="180"/>
      <c r="BH118" s="180"/>
      <c r="BI118" s="276">
        <f t="shared" si="61"/>
        <v>0</v>
      </c>
      <c r="BJ118" s="153">
        <f t="shared" si="62"/>
        <v>0</v>
      </c>
      <c r="BK118" s="182">
        <v>0</v>
      </c>
      <c r="BL118" s="153">
        <f t="shared" si="48"/>
        <v>0</v>
      </c>
      <c r="BM118" s="153" t="str">
        <f t="shared" si="63"/>
        <v>geen actie</v>
      </c>
      <c r="BN118" s="149">
        <v>117</v>
      </c>
    </row>
    <row r="119" spans="1:66" s="211" customFormat="1" x14ac:dyDescent="0.25">
      <c r="A119" s="149">
        <v>118</v>
      </c>
      <c r="B119" s="149" t="str">
        <f t="shared" si="49"/>
        <v>v</v>
      </c>
      <c r="C119" s="202"/>
      <c r="D119" s="311"/>
      <c r="E119" s="153"/>
      <c r="F119" s="153"/>
      <c r="G119" s="153">
        <f t="shared" si="50"/>
        <v>0</v>
      </c>
      <c r="H119" s="153"/>
      <c r="I119" s="178">
        <f>Aantallen!$B$1-H119</f>
        <v>2020</v>
      </c>
      <c r="J119" s="187">
        <f t="shared" si="51"/>
        <v>0</v>
      </c>
      <c r="K119" s="164"/>
      <c r="L119" s="180">
        <v>1</v>
      </c>
      <c r="M119" s="180"/>
      <c r="N119" s="180"/>
      <c r="O119" s="180"/>
      <c r="P119" s="276">
        <f t="shared" si="52"/>
        <v>0</v>
      </c>
      <c r="Q119" s="180">
        <v>1</v>
      </c>
      <c r="R119" s="180"/>
      <c r="S119" s="180"/>
      <c r="T119" s="180"/>
      <c r="U119" s="276">
        <f t="shared" si="53"/>
        <v>0</v>
      </c>
      <c r="V119" s="180">
        <v>1</v>
      </c>
      <c r="W119" s="180"/>
      <c r="X119" s="180"/>
      <c r="Y119" s="180"/>
      <c r="Z119" s="276">
        <f t="shared" si="54"/>
        <v>0</v>
      </c>
      <c r="AA119" s="180">
        <v>1</v>
      </c>
      <c r="AB119" s="180"/>
      <c r="AC119" s="180"/>
      <c r="AD119" s="180"/>
      <c r="AE119" s="276">
        <f t="shared" si="55"/>
        <v>0</v>
      </c>
      <c r="AF119" s="180">
        <v>1</v>
      </c>
      <c r="AG119" s="180"/>
      <c r="AH119" s="180"/>
      <c r="AI119" s="180"/>
      <c r="AJ119" s="276">
        <f t="shared" si="56"/>
        <v>0</v>
      </c>
      <c r="AK119" s="180">
        <v>1</v>
      </c>
      <c r="AL119" s="180"/>
      <c r="AM119" s="180"/>
      <c r="AN119" s="180"/>
      <c r="AO119" s="276">
        <f t="shared" si="57"/>
        <v>0</v>
      </c>
      <c r="AP119" s="180">
        <v>1</v>
      </c>
      <c r="AQ119" s="180"/>
      <c r="AR119" s="180"/>
      <c r="AS119" s="180"/>
      <c r="AT119" s="276">
        <f t="shared" si="58"/>
        <v>0</v>
      </c>
      <c r="AU119" s="180">
        <v>1</v>
      </c>
      <c r="AV119" s="180"/>
      <c r="AW119" s="180"/>
      <c r="AX119" s="180"/>
      <c r="AY119" s="276">
        <f t="shared" si="59"/>
        <v>0</v>
      </c>
      <c r="AZ119" s="180">
        <v>1</v>
      </c>
      <c r="BA119" s="180"/>
      <c r="BB119" s="180"/>
      <c r="BC119" s="180"/>
      <c r="BD119" s="276">
        <f t="shared" si="60"/>
        <v>0</v>
      </c>
      <c r="BE119" s="180">
        <v>1</v>
      </c>
      <c r="BF119" s="180"/>
      <c r="BG119" s="180"/>
      <c r="BH119" s="180"/>
      <c r="BI119" s="276">
        <f t="shared" si="61"/>
        <v>0</v>
      </c>
      <c r="BJ119" s="153">
        <f t="shared" si="62"/>
        <v>0</v>
      </c>
      <c r="BK119" s="182">
        <v>0</v>
      </c>
      <c r="BL119" s="153">
        <f t="shared" si="48"/>
        <v>0</v>
      </c>
      <c r="BM119" s="153" t="str">
        <f t="shared" si="63"/>
        <v>geen actie</v>
      </c>
      <c r="BN119" s="149">
        <v>118</v>
      </c>
    </row>
    <row r="120" spans="1:66" s="211" customFormat="1" x14ac:dyDescent="0.25">
      <c r="A120" s="149">
        <v>119</v>
      </c>
      <c r="B120" s="149" t="str">
        <f t="shared" si="49"/>
        <v>v</v>
      </c>
      <c r="C120" s="202"/>
      <c r="D120" s="311"/>
      <c r="E120" s="153"/>
      <c r="F120" s="153"/>
      <c r="G120" s="153">
        <f t="shared" si="50"/>
        <v>0</v>
      </c>
      <c r="H120" s="153"/>
      <c r="I120" s="178">
        <f>Aantallen!$B$1-H120</f>
        <v>2020</v>
      </c>
      <c r="J120" s="187">
        <f t="shared" si="51"/>
        <v>0</v>
      </c>
      <c r="K120" s="164"/>
      <c r="L120" s="180">
        <v>1</v>
      </c>
      <c r="M120" s="180"/>
      <c r="N120" s="180"/>
      <c r="O120" s="180"/>
      <c r="P120" s="276">
        <f t="shared" si="52"/>
        <v>0</v>
      </c>
      <c r="Q120" s="180">
        <v>1</v>
      </c>
      <c r="R120" s="180"/>
      <c r="S120" s="180"/>
      <c r="T120" s="180"/>
      <c r="U120" s="276">
        <f t="shared" si="53"/>
        <v>0</v>
      </c>
      <c r="V120" s="180">
        <v>1</v>
      </c>
      <c r="W120" s="180"/>
      <c r="X120" s="180"/>
      <c r="Y120" s="180"/>
      <c r="Z120" s="276">
        <f t="shared" si="54"/>
        <v>0</v>
      </c>
      <c r="AA120" s="180">
        <v>1</v>
      </c>
      <c r="AB120" s="180"/>
      <c r="AC120" s="180"/>
      <c r="AD120" s="180"/>
      <c r="AE120" s="276">
        <f t="shared" si="55"/>
        <v>0</v>
      </c>
      <c r="AF120" s="180">
        <v>1</v>
      </c>
      <c r="AG120" s="180"/>
      <c r="AH120" s="180"/>
      <c r="AI120" s="180"/>
      <c r="AJ120" s="276">
        <f t="shared" si="56"/>
        <v>0</v>
      </c>
      <c r="AK120" s="180">
        <v>1</v>
      </c>
      <c r="AL120" s="180"/>
      <c r="AM120" s="180"/>
      <c r="AN120" s="180"/>
      <c r="AO120" s="276">
        <f t="shared" si="57"/>
        <v>0</v>
      </c>
      <c r="AP120" s="180">
        <v>1</v>
      </c>
      <c r="AQ120" s="180"/>
      <c r="AR120" s="180"/>
      <c r="AS120" s="180"/>
      <c r="AT120" s="276">
        <f t="shared" si="58"/>
        <v>0</v>
      </c>
      <c r="AU120" s="180">
        <v>1</v>
      </c>
      <c r="AV120" s="180"/>
      <c r="AW120" s="180"/>
      <c r="AX120" s="180"/>
      <c r="AY120" s="276">
        <f t="shared" si="59"/>
        <v>0</v>
      </c>
      <c r="AZ120" s="180">
        <v>1</v>
      </c>
      <c r="BA120" s="180"/>
      <c r="BB120" s="180"/>
      <c r="BC120" s="180"/>
      <c r="BD120" s="276">
        <f t="shared" si="60"/>
        <v>0</v>
      </c>
      <c r="BE120" s="180">
        <v>1</v>
      </c>
      <c r="BF120" s="180"/>
      <c r="BG120" s="180"/>
      <c r="BH120" s="180"/>
      <c r="BI120" s="276">
        <f t="shared" si="61"/>
        <v>0</v>
      </c>
      <c r="BJ120" s="153">
        <f t="shared" si="62"/>
        <v>0</v>
      </c>
      <c r="BK120" s="182">
        <v>0</v>
      </c>
      <c r="BL120" s="153">
        <f t="shared" si="48"/>
        <v>0</v>
      </c>
      <c r="BM120" s="153" t="str">
        <f t="shared" si="63"/>
        <v>geen actie</v>
      </c>
      <c r="BN120" s="149">
        <v>119</v>
      </c>
    </row>
    <row r="121" spans="1:66" s="211" customFormat="1" x14ac:dyDescent="0.25">
      <c r="A121" s="149">
        <v>120</v>
      </c>
      <c r="B121" s="149" t="str">
        <f t="shared" si="49"/>
        <v>v</v>
      </c>
      <c r="C121" s="202"/>
      <c r="D121" s="311"/>
      <c r="E121" s="153"/>
      <c r="F121" s="153"/>
      <c r="G121" s="153">
        <f t="shared" si="50"/>
        <v>0</v>
      </c>
      <c r="H121" s="153"/>
      <c r="I121" s="178">
        <f>Aantallen!$B$1-H121</f>
        <v>2020</v>
      </c>
      <c r="J121" s="187">
        <f t="shared" si="51"/>
        <v>0</v>
      </c>
      <c r="K121" s="164"/>
      <c r="L121" s="180">
        <v>1</v>
      </c>
      <c r="M121" s="180"/>
      <c r="N121" s="180"/>
      <c r="O121" s="180"/>
      <c r="P121" s="276">
        <f t="shared" si="52"/>
        <v>0</v>
      </c>
      <c r="Q121" s="180">
        <v>1</v>
      </c>
      <c r="R121" s="180"/>
      <c r="S121" s="180"/>
      <c r="T121" s="180"/>
      <c r="U121" s="276">
        <f t="shared" si="53"/>
        <v>0</v>
      </c>
      <c r="V121" s="180">
        <v>1</v>
      </c>
      <c r="W121" s="180"/>
      <c r="X121" s="180"/>
      <c r="Y121" s="180"/>
      <c r="Z121" s="276">
        <f t="shared" si="54"/>
        <v>0</v>
      </c>
      <c r="AA121" s="180">
        <v>1</v>
      </c>
      <c r="AB121" s="180"/>
      <c r="AC121" s="180"/>
      <c r="AD121" s="180"/>
      <c r="AE121" s="276">
        <f t="shared" si="55"/>
        <v>0</v>
      </c>
      <c r="AF121" s="180">
        <v>1</v>
      </c>
      <c r="AG121" s="180"/>
      <c r="AH121" s="180"/>
      <c r="AI121" s="180"/>
      <c r="AJ121" s="276">
        <f t="shared" si="56"/>
        <v>0</v>
      </c>
      <c r="AK121" s="180">
        <v>1</v>
      </c>
      <c r="AL121" s="180"/>
      <c r="AM121" s="180"/>
      <c r="AN121" s="180"/>
      <c r="AO121" s="276">
        <f t="shared" si="57"/>
        <v>0</v>
      </c>
      <c r="AP121" s="180">
        <v>1</v>
      </c>
      <c r="AQ121" s="180"/>
      <c r="AR121" s="180"/>
      <c r="AS121" s="180"/>
      <c r="AT121" s="276">
        <f t="shared" si="58"/>
        <v>0</v>
      </c>
      <c r="AU121" s="180">
        <v>1</v>
      </c>
      <c r="AV121" s="180"/>
      <c r="AW121" s="180"/>
      <c r="AX121" s="180"/>
      <c r="AY121" s="276">
        <f t="shared" si="59"/>
        <v>0</v>
      </c>
      <c r="AZ121" s="180">
        <v>1</v>
      </c>
      <c r="BA121" s="180"/>
      <c r="BB121" s="180"/>
      <c r="BC121" s="180"/>
      <c r="BD121" s="276">
        <f t="shared" si="60"/>
        <v>0</v>
      </c>
      <c r="BE121" s="180">
        <v>1</v>
      </c>
      <c r="BF121" s="180"/>
      <c r="BG121" s="180"/>
      <c r="BH121" s="180"/>
      <c r="BI121" s="276">
        <f t="shared" si="61"/>
        <v>0</v>
      </c>
      <c r="BJ121" s="153">
        <f t="shared" si="62"/>
        <v>0</v>
      </c>
      <c r="BK121" s="182">
        <v>0</v>
      </c>
      <c r="BL121" s="153">
        <f t="shared" si="48"/>
        <v>0</v>
      </c>
      <c r="BM121" s="153" t="str">
        <f t="shared" si="63"/>
        <v>geen actie</v>
      </c>
      <c r="BN121" s="149">
        <v>120</v>
      </c>
    </row>
    <row r="122" spans="1:66" s="211" customFormat="1" x14ac:dyDescent="0.25">
      <c r="A122" s="149">
        <v>123</v>
      </c>
      <c r="B122" s="149" t="str">
        <f t="shared" si="49"/>
        <v>v</v>
      </c>
      <c r="C122" s="202"/>
      <c r="D122" s="311"/>
      <c r="E122" s="153"/>
      <c r="F122" s="153"/>
      <c r="G122" s="153">
        <f t="shared" si="50"/>
        <v>0</v>
      </c>
      <c r="H122" s="153"/>
      <c r="I122" s="178">
        <f>Aantallen!$B$1-H122</f>
        <v>2020</v>
      </c>
      <c r="J122" s="187">
        <f t="shared" si="51"/>
        <v>0</v>
      </c>
      <c r="K122" s="164"/>
      <c r="L122" s="180">
        <v>1</v>
      </c>
      <c r="M122" s="180"/>
      <c r="N122" s="180"/>
      <c r="O122" s="180"/>
      <c r="P122" s="276">
        <f t="shared" si="52"/>
        <v>0</v>
      </c>
      <c r="Q122" s="180">
        <v>1</v>
      </c>
      <c r="R122" s="180"/>
      <c r="S122" s="180"/>
      <c r="T122" s="180"/>
      <c r="U122" s="276">
        <f t="shared" si="53"/>
        <v>0</v>
      </c>
      <c r="V122" s="180">
        <v>1</v>
      </c>
      <c r="W122" s="180"/>
      <c r="X122" s="180"/>
      <c r="Y122" s="180"/>
      <c r="Z122" s="276">
        <f t="shared" si="54"/>
        <v>0</v>
      </c>
      <c r="AA122" s="180">
        <v>1</v>
      </c>
      <c r="AB122" s="180"/>
      <c r="AC122" s="180"/>
      <c r="AD122" s="180"/>
      <c r="AE122" s="276">
        <f t="shared" si="55"/>
        <v>0</v>
      </c>
      <c r="AF122" s="180">
        <v>1</v>
      </c>
      <c r="AG122" s="180"/>
      <c r="AH122" s="180"/>
      <c r="AI122" s="180"/>
      <c r="AJ122" s="276">
        <f t="shared" si="56"/>
        <v>0</v>
      </c>
      <c r="AK122" s="180">
        <v>1</v>
      </c>
      <c r="AL122" s="180"/>
      <c r="AM122" s="180"/>
      <c r="AN122" s="180"/>
      <c r="AO122" s="276">
        <f t="shared" si="57"/>
        <v>0</v>
      </c>
      <c r="AP122" s="180">
        <v>1</v>
      </c>
      <c r="AQ122" s="180"/>
      <c r="AR122" s="180"/>
      <c r="AS122" s="180"/>
      <c r="AT122" s="276">
        <f t="shared" si="58"/>
        <v>0</v>
      </c>
      <c r="AU122" s="180">
        <v>1</v>
      </c>
      <c r="AV122" s="180"/>
      <c r="AW122" s="180"/>
      <c r="AX122" s="180"/>
      <c r="AY122" s="276">
        <f t="shared" si="59"/>
        <v>0</v>
      </c>
      <c r="AZ122" s="180">
        <v>1</v>
      </c>
      <c r="BA122" s="180"/>
      <c r="BB122" s="180"/>
      <c r="BC122" s="180"/>
      <c r="BD122" s="276">
        <f t="shared" si="60"/>
        <v>0</v>
      </c>
      <c r="BE122" s="180">
        <v>1</v>
      </c>
      <c r="BF122" s="180"/>
      <c r="BG122" s="180"/>
      <c r="BH122" s="180"/>
      <c r="BI122" s="276">
        <f t="shared" si="61"/>
        <v>0</v>
      </c>
      <c r="BJ122" s="153">
        <f t="shared" si="62"/>
        <v>0</v>
      </c>
      <c r="BK122" s="182">
        <v>0</v>
      </c>
      <c r="BL122" s="153">
        <f t="shared" si="48"/>
        <v>0</v>
      </c>
      <c r="BM122" s="153" t="str">
        <f t="shared" si="63"/>
        <v>geen actie</v>
      </c>
      <c r="BN122" s="149">
        <v>123</v>
      </c>
    </row>
    <row r="123" spans="1:66" s="211" customFormat="1" x14ac:dyDescent="0.25">
      <c r="A123" s="149">
        <v>121</v>
      </c>
      <c r="B123" s="149" t="str">
        <f t="shared" si="49"/>
        <v>v</v>
      </c>
      <c r="C123" s="202"/>
      <c r="D123" s="323"/>
      <c r="E123" s="153"/>
      <c r="F123" s="153"/>
      <c r="G123" s="153"/>
      <c r="H123" s="153"/>
      <c r="I123" s="178">
        <f>Aantallen!$B$1-H123</f>
        <v>2020</v>
      </c>
      <c r="J123" s="187">
        <f t="shared" si="51"/>
        <v>0</v>
      </c>
      <c r="K123" s="164"/>
      <c r="L123" s="180">
        <v>1</v>
      </c>
      <c r="M123" s="180"/>
      <c r="N123" s="180"/>
      <c r="O123" s="180"/>
      <c r="P123" s="276">
        <f t="shared" si="52"/>
        <v>0</v>
      </c>
      <c r="Q123" s="180">
        <v>1</v>
      </c>
      <c r="R123" s="180"/>
      <c r="S123" s="180"/>
      <c r="T123" s="180"/>
      <c r="U123" s="276">
        <f t="shared" si="53"/>
        <v>0</v>
      </c>
      <c r="V123" s="180">
        <v>1</v>
      </c>
      <c r="W123" s="180"/>
      <c r="X123" s="180"/>
      <c r="Y123" s="180"/>
      <c r="Z123" s="276">
        <f t="shared" si="54"/>
        <v>0</v>
      </c>
      <c r="AA123" s="180">
        <v>1</v>
      </c>
      <c r="AB123" s="180"/>
      <c r="AC123" s="180"/>
      <c r="AD123" s="180"/>
      <c r="AE123" s="276">
        <f t="shared" si="55"/>
        <v>0</v>
      </c>
      <c r="AF123" s="180">
        <v>1</v>
      </c>
      <c r="AG123" s="180"/>
      <c r="AH123" s="180"/>
      <c r="AI123" s="180"/>
      <c r="AJ123" s="276">
        <f t="shared" si="56"/>
        <v>0</v>
      </c>
      <c r="AK123" s="180">
        <v>1</v>
      </c>
      <c r="AL123" s="180"/>
      <c r="AM123" s="180"/>
      <c r="AN123" s="180"/>
      <c r="AO123" s="276">
        <f t="shared" si="57"/>
        <v>0</v>
      </c>
      <c r="AP123" s="180">
        <v>1</v>
      </c>
      <c r="AQ123" s="180"/>
      <c r="AR123" s="180"/>
      <c r="AS123" s="180"/>
      <c r="AT123" s="276">
        <f t="shared" si="58"/>
        <v>0</v>
      </c>
      <c r="AU123" s="180">
        <v>1</v>
      </c>
      <c r="AV123" s="180"/>
      <c r="AW123" s="180"/>
      <c r="AX123" s="180"/>
      <c r="AY123" s="276">
        <f t="shared" si="59"/>
        <v>0</v>
      </c>
      <c r="AZ123" s="180">
        <v>1</v>
      </c>
      <c r="BA123" s="180"/>
      <c r="BB123" s="180"/>
      <c r="BC123" s="180"/>
      <c r="BD123" s="276">
        <f t="shared" si="60"/>
        <v>0</v>
      </c>
      <c r="BE123" s="180">
        <v>1</v>
      </c>
      <c r="BF123" s="180"/>
      <c r="BG123" s="180"/>
      <c r="BH123" s="180"/>
      <c r="BI123" s="276">
        <f t="shared" si="61"/>
        <v>0</v>
      </c>
      <c r="BJ123" s="153">
        <f t="shared" si="62"/>
        <v>0</v>
      </c>
      <c r="BK123" s="182">
        <v>0</v>
      </c>
      <c r="BL123" s="153">
        <f t="shared" si="48"/>
        <v>0</v>
      </c>
      <c r="BM123" s="153" t="str">
        <f t="shared" si="63"/>
        <v>geen actie</v>
      </c>
      <c r="BN123" s="149">
        <v>121</v>
      </c>
    </row>
    <row r="124" spans="1:66" s="211" customFormat="1" ht="15.4" customHeight="1" x14ac:dyDescent="0.25">
      <c r="A124" s="149">
        <v>122</v>
      </c>
      <c r="B124" s="149" t="str">
        <f t="shared" si="49"/>
        <v>v</v>
      </c>
      <c r="C124" s="202"/>
      <c r="D124" s="311"/>
      <c r="E124" s="153"/>
      <c r="F124" s="153"/>
      <c r="G124" s="153"/>
      <c r="H124" s="153"/>
      <c r="I124" s="178">
        <f>Aantallen!$B$1-H124</f>
        <v>2020</v>
      </c>
      <c r="J124" s="187">
        <f t="shared" si="51"/>
        <v>0</v>
      </c>
      <c r="K124" s="164"/>
      <c r="L124" s="180">
        <v>1</v>
      </c>
      <c r="M124" s="180"/>
      <c r="N124" s="180"/>
      <c r="O124" s="180"/>
      <c r="P124" s="276">
        <f t="shared" si="52"/>
        <v>0</v>
      </c>
      <c r="Q124" s="180">
        <v>1</v>
      </c>
      <c r="R124" s="180"/>
      <c r="S124" s="180"/>
      <c r="T124" s="180"/>
      <c r="U124" s="276">
        <f t="shared" si="53"/>
        <v>0</v>
      </c>
      <c r="V124" s="180">
        <v>1</v>
      </c>
      <c r="W124" s="180"/>
      <c r="X124" s="180"/>
      <c r="Y124" s="180"/>
      <c r="Z124" s="276">
        <f t="shared" si="54"/>
        <v>0</v>
      </c>
      <c r="AA124" s="180">
        <v>1</v>
      </c>
      <c r="AB124" s="180"/>
      <c r="AC124" s="180"/>
      <c r="AD124" s="180"/>
      <c r="AE124" s="276">
        <f t="shared" si="55"/>
        <v>0</v>
      </c>
      <c r="AF124" s="180">
        <v>1</v>
      </c>
      <c r="AG124" s="180"/>
      <c r="AH124" s="180"/>
      <c r="AI124" s="180"/>
      <c r="AJ124" s="276">
        <f t="shared" si="56"/>
        <v>0</v>
      </c>
      <c r="AK124" s="180">
        <v>1</v>
      </c>
      <c r="AL124" s="180"/>
      <c r="AM124" s="180"/>
      <c r="AN124" s="180"/>
      <c r="AO124" s="276">
        <f t="shared" si="57"/>
        <v>0</v>
      </c>
      <c r="AP124" s="180">
        <v>1</v>
      </c>
      <c r="AQ124" s="180"/>
      <c r="AR124" s="180"/>
      <c r="AS124" s="180"/>
      <c r="AT124" s="276">
        <f t="shared" si="58"/>
        <v>0</v>
      </c>
      <c r="AU124" s="180">
        <v>1</v>
      </c>
      <c r="AV124" s="180"/>
      <c r="AW124" s="180"/>
      <c r="AX124" s="180"/>
      <c r="AY124" s="276">
        <f t="shared" si="59"/>
        <v>0</v>
      </c>
      <c r="AZ124" s="180">
        <v>1</v>
      </c>
      <c r="BA124" s="180"/>
      <c r="BB124" s="180"/>
      <c r="BC124" s="180"/>
      <c r="BD124" s="276">
        <f t="shared" si="60"/>
        <v>0</v>
      </c>
      <c r="BE124" s="180">
        <v>1</v>
      </c>
      <c r="BF124" s="180"/>
      <c r="BG124" s="180"/>
      <c r="BH124" s="180"/>
      <c r="BI124" s="276">
        <f t="shared" si="61"/>
        <v>0</v>
      </c>
      <c r="BJ124" s="153">
        <f t="shared" si="62"/>
        <v>0</v>
      </c>
      <c r="BK124" s="182">
        <v>0</v>
      </c>
      <c r="BL124" s="153">
        <f t="shared" si="48"/>
        <v>0</v>
      </c>
      <c r="BM124" s="153" t="str">
        <f t="shared" si="63"/>
        <v>geen actie</v>
      </c>
      <c r="BN124" s="149">
        <v>122</v>
      </c>
    </row>
    <row r="125" spans="1:66" ht="15.75" thickBot="1" x14ac:dyDescent="0.3">
      <c r="D125" s="148"/>
      <c r="N125" s="325">
        <f>COUNTA(N2:N124,"&gt;1")  -  1</f>
        <v>5</v>
      </c>
      <c r="O125" s="326"/>
      <c r="S125" s="325">
        <f>COUNTA(S2:S124,"&gt;1")  -  1</f>
        <v>5</v>
      </c>
      <c r="T125" s="326"/>
      <c r="X125" s="325">
        <f>COUNTA(X2:X124,"&gt;1")  -  1</f>
        <v>0</v>
      </c>
      <c r="Y125" s="326"/>
      <c r="AC125" s="325">
        <f>COUNTA(AC2:AC124,"&gt;1")  -  1</f>
        <v>0</v>
      </c>
      <c r="AD125" s="326"/>
      <c r="AH125" s="325">
        <f>COUNTA(AH2:AH124,"&gt;1")  -  1</f>
        <v>0</v>
      </c>
      <c r="AI125" s="326"/>
      <c r="AM125" s="325">
        <f>COUNTA(AM2:AM124,"&gt;1")  -  1</f>
        <v>0</v>
      </c>
      <c r="AN125" s="326"/>
      <c r="AR125" s="327">
        <f>COUNTA(AR2:AR124,"&gt;1")  -  1</f>
        <v>4</v>
      </c>
      <c r="AS125" s="326"/>
      <c r="AW125" s="327">
        <f>COUNTA(AW2:AW124,"&gt;1")  -  1</f>
        <v>0</v>
      </c>
      <c r="AX125" s="326"/>
      <c r="BB125" s="327">
        <f>COUNTA(BB2:BB124,"&gt;1")  -  1</f>
        <v>0</v>
      </c>
      <c r="BC125" s="326"/>
      <c r="BG125" s="327">
        <f>COUNTA(BG2:BG124,"&gt;1")  -  1</f>
        <v>0</v>
      </c>
      <c r="BH125" s="326"/>
      <c r="BK125" s="183"/>
    </row>
  </sheetData>
  <autoFilter ref="A1:BN125" xr:uid="{00000000-0009-0000-0000-000008000000}">
    <sortState xmlns:xlrd2="http://schemas.microsoft.com/office/spreadsheetml/2017/richdata2" ref="A2:BN125">
      <sortCondition ref="D2:D125"/>
    </sortState>
  </autoFilter>
  <conditionalFormatting sqref="BJ58:BL58">
    <cfRule type="expression" dxfId="46" priority="23">
      <formula>NOT(ISERROR(SEARCH("diploma",BJ58)))</formula>
    </cfRule>
    <cfRule type="expression" dxfId="45" priority="24">
      <formula>NOT(ISERROR(SEARCH("diploma",BJ58)))</formula>
    </cfRule>
  </conditionalFormatting>
  <conditionalFormatting sqref="I1 I125">
    <cfRule type="cellIs" dxfId="44" priority="25" operator="between">
      <formula>13</formula>
      <formula>20</formula>
    </cfRule>
  </conditionalFormatting>
  <conditionalFormatting sqref="G1:G14 G17:G125">
    <cfRule type="cellIs" dxfId="43" priority="26" operator="greaterThanOrEqual">
      <formula>0</formula>
    </cfRule>
  </conditionalFormatting>
  <conditionalFormatting sqref="BJ59:BL124 BJ2:BL57">
    <cfRule type="expression" dxfId="42" priority="27">
      <formula>NOT(ISERROR(SEARCH("diploma",BJ2)))</formula>
    </cfRule>
    <cfRule type="expression" dxfId="41" priority="28">
      <formula>NOT(ISERROR(SEARCH("diploma",BJ2)))</formula>
    </cfRule>
  </conditionalFormatting>
  <conditionalFormatting sqref="B2:B124">
    <cfRule type="cellIs" dxfId="40" priority="29" operator="equal">
      <formula>"v"</formula>
    </cfRule>
    <cfRule type="cellIs" dxfId="39" priority="30" operator="equal">
      <formula>"x"</formula>
    </cfRule>
  </conditionalFormatting>
  <conditionalFormatting sqref="Q1">
    <cfRule type="cellIs" dxfId="38" priority="31" operator="between">
      <formula>0</formula>
      <formula>200</formula>
    </cfRule>
  </conditionalFormatting>
  <conditionalFormatting sqref="X1:Y1">
    <cfRule type="cellIs" dxfId="37" priority="32" operator="between">
      <formula>1</formula>
      <formula>200</formula>
    </cfRule>
  </conditionalFormatting>
  <conditionalFormatting sqref="V1">
    <cfRule type="cellIs" dxfId="36" priority="33" operator="between">
      <formula>0</formula>
      <formula>200</formula>
    </cfRule>
  </conditionalFormatting>
  <conditionalFormatting sqref="AA1">
    <cfRule type="cellIs" dxfId="35" priority="34" operator="between">
      <formula>0</formula>
      <formula>200</formula>
    </cfRule>
  </conditionalFormatting>
  <conditionalFormatting sqref="AF1">
    <cfRule type="cellIs" dxfId="34" priority="35" operator="between">
      <formula>0</formula>
      <formula>200</formula>
    </cfRule>
  </conditionalFormatting>
  <conditionalFormatting sqref="AK1">
    <cfRule type="cellIs" dxfId="33" priority="36" operator="between">
      <formula>0</formula>
      <formula>200</formula>
    </cfRule>
  </conditionalFormatting>
  <conditionalFormatting sqref="AP1">
    <cfRule type="cellIs" dxfId="32" priority="37" operator="between">
      <formula>0</formula>
      <formula>200</formula>
    </cfRule>
  </conditionalFormatting>
  <conditionalFormatting sqref="AU1">
    <cfRule type="cellIs" dxfId="31" priority="38" operator="between">
      <formula>0</formula>
      <formula>200</formula>
    </cfRule>
  </conditionalFormatting>
  <conditionalFormatting sqref="AZ1">
    <cfRule type="cellIs" dxfId="30" priority="39" operator="between">
      <formula>0</formula>
      <formula>200</formula>
    </cfRule>
  </conditionalFormatting>
  <conditionalFormatting sqref="BE1">
    <cfRule type="cellIs" dxfId="29" priority="40" operator="between">
      <formula>0</formula>
      <formula>200</formula>
    </cfRule>
  </conditionalFormatting>
  <conditionalFormatting sqref="P1 U1 U125:U1048576 P125:P1048576">
    <cfRule type="cellIs" dxfId="28" priority="41" operator="greaterThan">
      <formula>150</formula>
    </cfRule>
  </conditionalFormatting>
  <conditionalFormatting sqref="Z1 AE1 AJ1 AO1 AO125:AO1048576 AJ125:AJ1048576 AE125:AE1048576 Z125:Z1048576">
    <cfRule type="cellIs" dxfId="27" priority="42" operator="greaterThan">
      <formula>150</formula>
    </cfRule>
  </conditionalFormatting>
  <conditionalFormatting sqref="AT1 BD1 BI1 BD125:BD1048576 AY1 BI125:BI1048576 AY125:AY1048576 AT125:AT1048576">
    <cfRule type="cellIs" dxfId="26" priority="43" operator="greaterThan">
      <formula>150</formula>
    </cfRule>
  </conditionalFormatting>
  <conditionalFormatting sqref="L125:BI1048576 L1:BI1 AP2:AS124 BE2:BH124 AZ2:BC124 AU2:AX124 AF2:AI124 AA2:AD124 V2:Y124 L2:O124 Q2:T124">
    <cfRule type="cellIs" dxfId="25" priority="44" operator="greaterThan">
      <formula>150</formula>
    </cfRule>
  </conditionalFormatting>
  <conditionalFormatting sqref="BM2:BM124">
    <cfRule type="containsText" dxfId="24" priority="21" operator="containsText" text="geen actie">
      <formula>NOT(ISERROR(SEARCH("geen actie",BM2)))</formula>
    </cfRule>
    <cfRule type="containsText" dxfId="23" priority="22" operator="containsText" text="diploma">
      <formula>NOT(ISERROR(SEARCH("diploma",BM2)))</formula>
    </cfRule>
  </conditionalFormatting>
  <conditionalFormatting sqref="G15">
    <cfRule type="cellIs" dxfId="22" priority="20" operator="greaterThanOrEqual">
      <formula>0</formula>
    </cfRule>
  </conditionalFormatting>
  <conditionalFormatting sqref="E2:E124">
    <cfRule type="cellIs" dxfId="21" priority="16" operator="lessThan">
      <formula>1000</formula>
    </cfRule>
  </conditionalFormatting>
  <conditionalFormatting sqref="AK2:AN124">
    <cfRule type="cellIs" dxfId="20" priority="15" operator="greaterThan">
      <formula>150</formula>
    </cfRule>
  </conditionalFormatting>
  <conditionalFormatting sqref="BD2:BD124">
    <cfRule type="cellIs" dxfId="19" priority="14" operator="greaterThan">
      <formula>150</formula>
    </cfRule>
  </conditionalFormatting>
  <conditionalFormatting sqref="BI2:BI124">
    <cfRule type="cellIs" dxfId="18" priority="13" operator="greaterThan">
      <formula>150</formula>
    </cfRule>
  </conditionalFormatting>
  <conditionalFormatting sqref="AY2:AY124">
    <cfRule type="cellIs" dxfId="17" priority="12" operator="greaterThan">
      <formula>150</formula>
    </cfRule>
  </conditionalFormatting>
  <conditionalFormatting sqref="AT2:AT124">
    <cfRule type="cellIs" dxfId="16" priority="11" operator="greaterThan">
      <formula>150</formula>
    </cfRule>
  </conditionalFormatting>
  <conditionalFormatting sqref="AO2:AO124">
    <cfRule type="cellIs" dxfId="15" priority="10" operator="greaterThan">
      <formula>150</formula>
    </cfRule>
  </conditionalFormatting>
  <conditionalFormatting sqref="AJ2:AJ124">
    <cfRule type="cellIs" dxfId="14" priority="9" operator="greaterThan">
      <formula>150</formula>
    </cfRule>
  </conditionalFormatting>
  <conditionalFormatting sqref="AE2:AE124">
    <cfRule type="cellIs" dxfId="13" priority="8" operator="greaterThan">
      <formula>150</formula>
    </cfRule>
  </conditionalFormatting>
  <conditionalFormatting sqref="Z2:Z124">
    <cfRule type="cellIs" dxfId="12" priority="7" operator="greaterThan">
      <formula>150</formula>
    </cfRule>
  </conditionalFormatting>
  <conditionalFormatting sqref="U2:U124">
    <cfRule type="cellIs" dxfId="11" priority="6" operator="greaterThan">
      <formula>150</formula>
    </cfRule>
  </conditionalFormatting>
  <conditionalFormatting sqref="P2:P124">
    <cfRule type="cellIs" dxfId="10" priority="5" operator="greaterThan">
      <formula>150</formula>
    </cfRule>
  </conditionalFormatting>
  <conditionalFormatting sqref="G16">
    <cfRule type="cellIs" dxfId="9" priority="4" operator="greaterThanOrEqual">
      <formula>0</formula>
    </cfRule>
  </conditionalFormatting>
  <conditionalFormatting sqref="I2:I124">
    <cfRule type="cellIs" dxfId="8" priority="1" operator="equal">
      <formula>12</formula>
    </cfRule>
    <cfRule type="cellIs" dxfId="7" priority="2" operator="lessThan">
      <formula>19</formula>
    </cfRule>
    <cfRule type="cellIs" dxfId="6" priority="3" operator="greaterThan">
      <formula>19</formula>
    </cfRule>
  </conditionalFormatting>
  <pageMargins left="0.75" right="0.75" top="1" bottom="1" header="0.51180555555555496" footer="0.51180555555555496"/>
  <pageSetup paperSize="9" firstPageNumber="0" orientation="portrait" horizontalDpi="300" verticalDpi="300" r:id="rId1"/>
  <colBreaks count="1" manualBreakCount="1">
    <brk id="6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Aantallen</vt:lpstr>
      <vt:lpstr>FL GROOT</vt:lpstr>
      <vt:lpstr>FL KLEIN</vt:lpstr>
      <vt:lpstr>P floret</vt:lpstr>
      <vt:lpstr>SA GROOT</vt:lpstr>
      <vt:lpstr>SA KLEIN</vt:lpstr>
      <vt:lpstr>P sabel</vt:lpstr>
      <vt:lpstr>DE GROOT</vt:lpstr>
      <vt:lpstr>DE KLEIN</vt:lpstr>
      <vt:lpstr>P degen</vt:lpstr>
      <vt:lpstr>scheidsrechters</vt:lpstr>
      <vt:lpstr>volgorde partij</vt:lpstr>
      <vt:lpstr>loper van 14</vt:lpstr>
      <vt:lpstr>'SA KLEIN'!_FilterDatabase</vt:lpstr>
      <vt:lpstr>'loper van 14'!Print_Area</vt:lpstr>
      <vt:lpstr>'P degen'!Print_Area</vt:lpstr>
      <vt:lpstr>'P floret'!Print_Area</vt:lpstr>
      <vt:lpstr>'P sabel'!Print_Area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</dc:creator>
  <cp:lastModifiedBy>Lendi, Sonja (ELS-AMS)</cp:lastModifiedBy>
  <cp:lastPrinted>2020-09-19T13:19:59Z</cp:lastPrinted>
  <dcterms:created xsi:type="dcterms:W3CDTF">2012-01-10T12:22:57Z</dcterms:created>
  <dcterms:modified xsi:type="dcterms:W3CDTF">2020-09-23T21:09:24Z</dcterms:modified>
</cp:coreProperties>
</file>